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FS3\datadisk\Archiv_vypálit\1552_Hodonín-skoly\03_Vancurova\Rozpocty\Rozpočty_20_08_21\"/>
    </mc:Choice>
  </mc:AlternateContent>
  <bookViews>
    <workbookView xWindow="0" yWindow="0" windowWidth="0" windowHeight="0"/>
  </bookViews>
  <sheets>
    <sheet name="Rekapitulace stavby" sheetId="1" r:id="rId1"/>
    <sheet name="04 - Rozpočet mobiliáře" sheetId="2" r:id="rId2"/>
  </sheets>
  <definedNames>
    <definedName name="_xlnm.Print_Area" localSheetId="0">'Rekapitulace stavby'!$D$4:$AO$76,'Rekapitulace stavby'!$C$82:$AQ$104</definedName>
    <definedName name="_xlnm.Print_Titles" localSheetId="0">'Rekapitulace stavby'!$92:$92</definedName>
    <definedName name="_xlnm._FilterDatabase" localSheetId="1" hidden="1">'04 - Rozpočet mobiliáře'!$C$129:$L$209</definedName>
    <definedName name="_xlnm.Print_Area" localSheetId="1">'04 - Rozpočet mobiliáře'!$C$4:$K$76,'04 - Rozpočet mobiliáře'!$C$82:$K$109,'04 - Rozpočet mobiliáře'!$C$115:$L$209</definedName>
    <definedName name="_xlnm.Print_Titles" localSheetId="1">'04 - Rozpočet mobiliáře'!$129:$129</definedName>
  </definedNames>
  <calcPr/>
</workbook>
</file>

<file path=xl/calcChain.xml><?xml version="1.0" encoding="utf-8"?>
<calcChain xmlns="http://schemas.openxmlformats.org/spreadsheetml/2006/main">
  <c i="2" l="1" r="K43"/>
  <c r="K42"/>
  <c i="1" r="BA96"/>
  <c i="2" r="K41"/>
  <c i="1" r="AZ96"/>
  <c i="2" r="BI209"/>
  <c r="BH209"/>
  <c r="BG209"/>
  <c r="BF209"/>
  <c r="X209"/>
  <c r="V209"/>
  <c r="T209"/>
  <c r="P209"/>
  <c r="BI207"/>
  <c r="BH207"/>
  <c r="BG207"/>
  <c r="BF207"/>
  <c r="X207"/>
  <c r="V207"/>
  <c r="T207"/>
  <c r="P207"/>
  <c r="BI205"/>
  <c r="BH205"/>
  <c r="BG205"/>
  <c r="BF205"/>
  <c r="X205"/>
  <c r="V205"/>
  <c r="T205"/>
  <c r="P205"/>
  <c r="BI203"/>
  <c r="BH203"/>
  <c r="BG203"/>
  <c r="BF203"/>
  <c r="X203"/>
  <c r="V203"/>
  <c r="T203"/>
  <c r="P203"/>
  <c r="BI201"/>
  <c r="BH201"/>
  <c r="BG201"/>
  <c r="BF201"/>
  <c r="X201"/>
  <c r="V201"/>
  <c r="T201"/>
  <c r="P201"/>
  <c r="BI199"/>
  <c r="BH199"/>
  <c r="BG199"/>
  <c r="BF199"/>
  <c r="X199"/>
  <c r="V199"/>
  <c r="T199"/>
  <c r="P199"/>
  <c r="BI197"/>
  <c r="BH197"/>
  <c r="BG197"/>
  <c r="BF197"/>
  <c r="X197"/>
  <c r="V197"/>
  <c r="T197"/>
  <c r="P197"/>
  <c r="BI195"/>
  <c r="BH195"/>
  <c r="BG195"/>
  <c r="BF195"/>
  <c r="X195"/>
  <c r="V195"/>
  <c r="T195"/>
  <c r="P195"/>
  <c r="BI193"/>
  <c r="BH193"/>
  <c r="BG193"/>
  <c r="BF193"/>
  <c r="X193"/>
  <c r="V193"/>
  <c r="T193"/>
  <c r="P193"/>
  <c r="BI192"/>
  <c r="BH192"/>
  <c r="BG192"/>
  <c r="BF192"/>
  <c r="X192"/>
  <c r="V192"/>
  <c r="T192"/>
  <c r="P192"/>
  <c r="BI190"/>
  <c r="BH190"/>
  <c r="BG190"/>
  <c r="BF190"/>
  <c r="X190"/>
  <c r="V190"/>
  <c r="T190"/>
  <c r="P190"/>
  <c r="BI188"/>
  <c r="BH188"/>
  <c r="BG188"/>
  <c r="BF188"/>
  <c r="X188"/>
  <c r="V188"/>
  <c r="T188"/>
  <c r="P188"/>
  <c r="BI186"/>
  <c r="BH186"/>
  <c r="BG186"/>
  <c r="BF186"/>
  <c r="X186"/>
  <c r="V186"/>
  <c r="T186"/>
  <c r="P186"/>
  <c r="BI184"/>
  <c r="BH184"/>
  <c r="BG184"/>
  <c r="BF184"/>
  <c r="X184"/>
  <c r="V184"/>
  <c r="T184"/>
  <c r="P184"/>
  <c r="BI182"/>
  <c r="BH182"/>
  <c r="BG182"/>
  <c r="BF182"/>
  <c r="X182"/>
  <c r="V182"/>
  <c r="T182"/>
  <c r="P182"/>
  <c r="BI180"/>
  <c r="BH180"/>
  <c r="BG180"/>
  <c r="BF180"/>
  <c r="X180"/>
  <c r="V180"/>
  <c r="T180"/>
  <c r="P180"/>
  <c r="BI178"/>
  <c r="BH178"/>
  <c r="BG178"/>
  <c r="BF178"/>
  <c r="X178"/>
  <c r="V178"/>
  <c r="T178"/>
  <c r="P178"/>
  <c r="BI176"/>
  <c r="BH176"/>
  <c r="BG176"/>
  <c r="BF176"/>
  <c r="X176"/>
  <c r="V176"/>
  <c r="T176"/>
  <c r="P176"/>
  <c r="BI174"/>
  <c r="BH174"/>
  <c r="BG174"/>
  <c r="BF174"/>
  <c r="X174"/>
  <c r="V174"/>
  <c r="T174"/>
  <c r="P174"/>
  <c r="BI172"/>
  <c r="BH172"/>
  <c r="BG172"/>
  <c r="BF172"/>
  <c r="X172"/>
  <c r="V172"/>
  <c r="T172"/>
  <c r="P172"/>
  <c r="BI170"/>
  <c r="BH170"/>
  <c r="BG170"/>
  <c r="BF170"/>
  <c r="X170"/>
  <c r="V170"/>
  <c r="T170"/>
  <c r="P170"/>
  <c r="BI168"/>
  <c r="BH168"/>
  <c r="BG168"/>
  <c r="BF168"/>
  <c r="X168"/>
  <c r="V168"/>
  <c r="T168"/>
  <c r="P168"/>
  <c r="BI166"/>
  <c r="BH166"/>
  <c r="BG166"/>
  <c r="BF166"/>
  <c r="X166"/>
  <c r="V166"/>
  <c r="T166"/>
  <c r="P166"/>
  <c r="BI165"/>
  <c r="BH165"/>
  <c r="BG165"/>
  <c r="BF165"/>
  <c r="X165"/>
  <c r="V165"/>
  <c r="T165"/>
  <c r="P165"/>
  <c r="BI164"/>
  <c r="BH164"/>
  <c r="BG164"/>
  <c r="BF164"/>
  <c r="X164"/>
  <c r="V164"/>
  <c r="T164"/>
  <c r="P164"/>
  <c r="BI162"/>
  <c r="BH162"/>
  <c r="BG162"/>
  <c r="BF162"/>
  <c r="X162"/>
  <c r="V162"/>
  <c r="T162"/>
  <c r="P162"/>
  <c r="BI160"/>
  <c r="BH160"/>
  <c r="BG160"/>
  <c r="BF160"/>
  <c r="X160"/>
  <c r="V160"/>
  <c r="T160"/>
  <c r="P160"/>
  <c r="BI158"/>
  <c r="BH158"/>
  <c r="BG158"/>
  <c r="BF158"/>
  <c r="X158"/>
  <c r="V158"/>
  <c r="T158"/>
  <c r="P158"/>
  <c r="BI156"/>
  <c r="BH156"/>
  <c r="BG156"/>
  <c r="BF156"/>
  <c r="X156"/>
  <c r="V156"/>
  <c r="T156"/>
  <c r="P156"/>
  <c r="BI155"/>
  <c r="BH155"/>
  <c r="BG155"/>
  <c r="BF155"/>
  <c r="X155"/>
  <c r="V155"/>
  <c r="T155"/>
  <c r="P155"/>
  <c r="BI153"/>
  <c r="BH153"/>
  <c r="BG153"/>
  <c r="BF153"/>
  <c r="X153"/>
  <c r="V153"/>
  <c r="T153"/>
  <c r="P153"/>
  <c r="BI151"/>
  <c r="BH151"/>
  <c r="BG151"/>
  <c r="BF151"/>
  <c r="X151"/>
  <c r="V151"/>
  <c r="T151"/>
  <c r="P151"/>
  <c r="BI149"/>
  <c r="BH149"/>
  <c r="BG149"/>
  <c r="BF149"/>
  <c r="X149"/>
  <c r="V149"/>
  <c r="T149"/>
  <c r="P149"/>
  <c r="BI147"/>
  <c r="BH147"/>
  <c r="BG147"/>
  <c r="BF147"/>
  <c r="X147"/>
  <c r="V147"/>
  <c r="T147"/>
  <c r="P147"/>
  <c r="BI145"/>
  <c r="BH145"/>
  <c r="BG145"/>
  <c r="BF145"/>
  <c r="X145"/>
  <c r="V145"/>
  <c r="T145"/>
  <c r="P145"/>
  <c r="BI143"/>
  <c r="BH143"/>
  <c r="BG143"/>
  <c r="BF143"/>
  <c r="X143"/>
  <c r="V143"/>
  <c r="T143"/>
  <c r="P143"/>
  <c r="BI141"/>
  <c r="BH141"/>
  <c r="BG141"/>
  <c r="BF141"/>
  <c r="X141"/>
  <c r="V141"/>
  <c r="T141"/>
  <c r="P141"/>
  <c r="BI139"/>
  <c r="BH139"/>
  <c r="BG139"/>
  <c r="BF139"/>
  <c r="X139"/>
  <c r="V139"/>
  <c r="T139"/>
  <c r="P139"/>
  <c r="BI137"/>
  <c r="BH137"/>
  <c r="BG137"/>
  <c r="BF137"/>
  <c r="X137"/>
  <c r="V137"/>
  <c r="T137"/>
  <c r="P137"/>
  <c r="BI135"/>
  <c r="BH135"/>
  <c r="BG135"/>
  <c r="BF135"/>
  <c r="X135"/>
  <c r="V135"/>
  <c r="T135"/>
  <c r="P135"/>
  <c r="BI133"/>
  <c r="BH133"/>
  <c r="BG133"/>
  <c r="BF133"/>
  <c r="X133"/>
  <c r="V133"/>
  <c r="T133"/>
  <c r="P133"/>
  <c r="BI131"/>
  <c r="BH131"/>
  <c r="BG131"/>
  <c r="BF131"/>
  <c r="X131"/>
  <c r="V131"/>
  <c r="T131"/>
  <c r="P131"/>
  <c r="J127"/>
  <c r="J126"/>
  <c r="F126"/>
  <c r="F124"/>
  <c r="E122"/>
  <c r="BI107"/>
  <c r="BH107"/>
  <c r="BG107"/>
  <c r="BF107"/>
  <c r="BI106"/>
  <c r="BH106"/>
  <c r="BG106"/>
  <c r="BF106"/>
  <c r="BE106"/>
  <c r="BI105"/>
  <c r="BH105"/>
  <c r="BG105"/>
  <c r="BF105"/>
  <c r="BE105"/>
  <c r="BI104"/>
  <c r="BH104"/>
  <c r="BG104"/>
  <c r="BF104"/>
  <c r="BE104"/>
  <c r="BI103"/>
  <c r="BH103"/>
  <c r="BG103"/>
  <c r="BF103"/>
  <c r="BE103"/>
  <c r="BI102"/>
  <c r="BH102"/>
  <c r="BG102"/>
  <c r="BF102"/>
  <c r="BE102"/>
  <c r="J94"/>
  <c r="J93"/>
  <c r="F93"/>
  <c r="F91"/>
  <c r="E89"/>
  <c r="J20"/>
  <c r="E20"/>
  <c r="F94"/>
  <c r="J19"/>
  <c r="J14"/>
  <c r="J124"/>
  <c r="E7"/>
  <c r="E85"/>
  <c i="1" r="CK102"/>
  <c r="CJ102"/>
  <c r="CI102"/>
  <c r="CH102"/>
  <c r="CG102"/>
  <c r="CF102"/>
  <c r="BZ102"/>
  <c r="CE102"/>
  <c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L90"/>
  <c r="AM90"/>
  <c r="AM89"/>
  <c r="L89"/>
  <c r="AM87"/>
  <c r="L87"/>
  <c r="L85"/>
  <c r="L84"/>
  <c i="2" r="R209"/>
  <c r="Q209"/>
  <c r="R207"/>
  <c r="Q207"/>
  <c r="R205"/>
  <c r="Q205"/>
  <c r="R203"/>
  <c r="Q203"/>
  <c r="R201"/>
  <c r="R199"/>
  <c r="Q197"/>
  <c r="Q195"/>
  <c r="R193"/>
  <c r="Q192"/>
  <c r="R190"/>
  <c r="R188"/>
  <c r="Q188"/>
  <c r="Q180"/>
  <c r="R174"/>
  <c r="Q172"/>
  <c r="Q168"/>
  <c r="R164"/>
  <c r="Q162"/>
  <c r="Q155"/>
  <c r="R151"/>
  <c r="Q147"/>
  <c r="Q145"/>
  <c r="R143"/>
  <c r="Q133"/>
  <c i="1" r="AU95"/>
  <c i="2" r="Q201"/>
  <c r="Q199"/>
  <c r="R197"/>
  <c r="R195"/>
  <c r="Q193"/>
  <c r="R192"/>
  <c r="Q190"/>
  <c r="R186"/>
  <c r="Q186"/>
  <c r="R184"/>
  <c r="Q184"/>
  <c r="R182"/>
  <c r="Q182"/>
  <c r="R180"/>
  <c r="R178"/>
  <c r="Q178"/>
  <c r="Q176"/>
  <c r="Q174"/>
  <c r="R170"/>
  <c r="Q166"/>
  <c r="Q165"/>
  <c r="Q160"/>
  <c r="Q156"/>
  <c r="R153"/>
  <c r="R145"/>
  <c r="Q137"/>
  <c r="Q135"/>
  <c r="K197"/>
  <c r="R176"/>
  <c r="R172"/>
  <c r="R166"/>
  <c r="R162"/>
  <c r="Q158"/>
  <c r="R156"/>
  <c r="R155"/>
  <c r="Q149"/>
  <c r="R147"/>
  <c r="R141"/>
  <c r="Q139"/>
  <c r="R137"/>
  <c r="R135"/>
  <c r="R133"/>
  <c r="Q131"/>
  <c r="BK172"/>
  <c r="Q170"/>
  <c r="R168"/>
  <c r="R165"/>
  <c r="Q164"/>
  <c r="R160"/>
  <c r="R158"/>
  <c r="Q153"/>
  <c r="Q151"/>
  <c r="R149"/>
  <c r="Q143"/>
  <c r="Q141"/>
  <c r="R139"/>
  <c r="R131"/>
  <c r="BK209"/>
  <c r="BK207"/>
  <c r="BK205"/>
  <c r="K199"/>
  <c r="BE199"/>
  <c r="BK197"/>
  <c r="K195"/>
  <c r="BE195"/>
  <c r="K193"/>
  <c r="BE193"/>
  <c r="K192"/>
  <c r="BE192"/>
  <c r="BK190"/>
  <c r="BK186"/>
  <c r="K184"/>
  <c r="BE184"/>
  <c r="K182"/>
  <c r="BE182"/>
  <c r="BK180"/>
  <c r="BK178"/>
  <c r="BK176"/>
  <c r="BK174"/>
  <c r="K172"/>
  <c r="BE172"/>
  <c r="BK170"/>
  <c r="BK168"/>
  <c r="K166"/>
  <c r="BE166"/>
  <c r="K165"/>
  <c r="BE165"/>
  <c r="K164"/>
  <c r="BE164"/>
  <c r="BK162"/>
  <c r="BK160"/>
  <c r="K158"/>
  <c r="BE158"/>
  <c r="K156"/>
  <c r="BE156"/>
  <c r="K153"/>
  <c r="BE153"/>
  <c r="BK149"/>
  <c r="BK143"/>
  <c r="BK141"/>
  <c r="BK137"/>
  <c r="K133"/>
  <c r="BE133"/>
  <c r="BK203"/>
  <c r="BK201"/>
  <c r="K188"/>
  <c r="BE188"/>
  <c r="BK131"/>
  <c r="BK155"/>
  <c r="K151"/>
  <c r="BE151"/>
  <c r="BK147"/>
  <c r="BK145"/>
  <c r="K139"/>
  <c r="BE139"/>
  <c r="BK135"/>
  <c l="1" r="T130"/>
  <c i="1" r="AW96"/>
  <c i="2" r="V130"/>
  <c r="X130"/>
  <c r="Q130"/>
  <c r="I98"/>
  <c r="K33"/>
  <c i="1" r="AS96"/>
  <c i="2" r="R130"/>
  <c r="J98"/>
  <c r="K34"/>
  <c i="1" r="AT96"/>
  <c i="2" r="J91"/>
  <c r="F127"/>
  <c r="E118"/>
  <c r="BE197"/>
  <c r="F43"/>
  <c i="1" r="BF96"/>
  <c r="BF95"/>
  <c r="BF94"/>
  <c r="W38"/>
  <c i="2" r="K40"/>
  <c i="1" r="AY96"/>
  <c i="2" r="F42"/>
  <c i="1" r="BE96"/>
  <c r="BE95"/>
  <c r="BA95"/>
  <c r="AT95"/>
  <c r="AT94"/>
  <c r="AK28"/>
  <c i="2" r="K141"/>
  <c r="BE141"/>
  <c r="K162"/>
  <c r="BE162"/>
  <c r="K176"/>
  <c r="BE176"/>
  <c r="K155"/>
  <c r="BE155"/>
  <c r="K180"/>
  <c r="BE180"/>
  <c r="K186"/>
  <c r="BE186"/>
  <c r="BK199"/>
  <c r="K209"/>
  <c r="BE209"/>
  <c r="F40"/>
  <c i="1" r="BC96"/>
  <c r="BC95"/>
  <c r="AY95"/>
  <c r="AW95"/>
  <c r="AW94"/>
  <c r="AS95"/>
  <c r="AS94"/>
  <c r="AK27"/>
  <c i="2" r="K135"/>
  <c r="BE135"/>
  <c r="K145"/>
  <c r="BE145"/>
  <c r="BK153"/>
  <c r="BK158"/>
  <c r="K170"/>
  <c r="BE170"/>
  <c r="BK139"/>
  <c r="K143"/>
  <c r="BE143"/>
  <c r="BK195"/>
  <c r="K160"/>
  <c r="BE160"/>
  <c r="K174"/>
  <c r="BE174"/>
  <c r="BK184"/>
  <c r="K190"/>
  <c r="BE190"/>
  <c r="BK193"/>
  <c r="K178"/>
  <c r="BE178"/>
  <c r="K205"/>
  <c r="BE205"/>
  <c r="F41"/>
  <c i="1" r="BD96"/>
  <c r="BD95"/>
  <c r="BD94"/>
  <c r="W36"/>
  <c i="2" r="K131"/>
  <c r="BE131"/>
  <c r="BK133"/>
  <c r="K137"/>
  <c r="BE137"/>
  <c r="BK151"/>
  <c r="BK156"/>
  <c r="BK166"/>
  <c r="K168"/>
  <c r="BE168"/>
  <c i="1" r="AU94"/>
  <c i="2" r="K149"/>
  <c r="BE149"/>
  <c r="BK164"/>
  <c r="K147"/>
  <c r="BE147"/>
  <c r="BK165"/>
  <c r="BK182"/>
  <c r="BK188"/>
  <c r="BK192"/>
  <c r="K201"/>
  <c r="BE201"/>
  <c r="K203"/>
  <c r="BE203"/>
  <c r="K207"/>
  <c r="BE207"/>
  <c l="1" r="BK130"/>
  <c r="K130"/>
  <c r="K98"/>
  <c i="1" r="BC94"/>
  <c r="AY94"/>
  <c r="AK35"/>
  <c r="AZ94"/>
  <c r="AZ95"/>
  <c r="BE94"/>
  <c r="W37"/>
  <c i="2" l="1" r="K32"/>
  <c i="1" r="BA94"/>
  <c r="W35"/>
  <c i="2" l="1" r="K107"/>
  <c r="BE107"/>
  <c r="K39"/>
  <c i="1" r="AX96"/>
  <c r="AV96"/>
  <c i="2" l="1" r="K101"/>
  <c r="K35"/>
  <c r="K36"/>
  <c i="1" r="AG96"/>
  <c r="AN96"/>
  <c i="2" r="F39"/>
  <c i="1" r="BB96"/>
  <c r="BB95"/>
  <c r="BB94"/>
  <c i="2" l="1" r="K45"/>
  <c i="1" r="AX94"/>
  <c i="2" r="K109"/>
  <c i="1" r="AX95"/>
  <c r="AV95"/>
  <c r="AG95"/>
  <c r="AG94"/>
  <c r="AG99"/>
  <c l="1" r="CD99"/>
  <c r="AN95"/>
  <c r="AV94"/>
  <c r="AG100"/>
  <c r="AV100"/>
  <c r="BY100"/>
  <c r="AK26"/>
  <c r="AV99"/>
  <c r="BY99"/>
  <c r="AG101"/>
  <c r="AV101"/>
  <c r="BY101"/>
  <c r="AG102"/>
  <c r="AV102"/>
  <c r="BY102"/>
  <c l="1" r="AN94"/>
  <c r="CD101"/>
  <c r="CD102"/>
  <c r="CD100"/>
  <c r="W34"/>
  <c r="AK34"/>
  <c r="AN99"/>
  <c r="AN102"/>
  <c r="AN100"/>
  <c r="AN101"/>
  <c r="AG98"/>
  <c r="AK29"/>
  <c l="1" r="AK31"/>
  <c r="AN98"/>
  <c r="AG104"/>
  <c l="1" r="AK40"/>
  <c r="AN10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<sst xmlns="http://schemas.openxmlformats.org/spreadsheetml/2006/main">
  <si>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</si>
  <si>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</si>
  <si>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</si>
  <si>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</si>
  <si>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</si>
  <si>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True</t>
  </si>
  <si>
    <t>{e3672679-5a37-4237-bc5c-f69d2c2c3562}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</si>
  <si>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</si>
  <si>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</si>
  <si>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</si>
  <si>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</si>
  <si>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</si>
  <si>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</si>
  <si>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</si>
  <si>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</si>
  <si>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1552-3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</si>
  <si>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</si>
  <si>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</si>
  <si>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Hodonín-ZŠ Vančurova</t>
  </si>
  <si>
    <t>KSO:</t>
  </si>
  <si>
    <t>823</t>
  </si>
  <si>
    <t>CC-CZ:</t>
  </si>
  <si>
    <t>2</t>
  </si>
  <si>
    <t>Místo:</t>
  </si>
  <si>
    <t>Hodonín, areál ZŠ Vančurova</t>
  </si>
  <si>
    <t>Datum:</t>
  </si>
  <si>
    <t>24. 1. 2020</t>
  </si>
  <si>
    <t>CZ-CPV:</t>
  </si>
  <si>
    <t>44000000-0</t>
  </si>
  <si>
    <t>CZ-CPA:</t>
  </si>
  <si>
    <t>42</t>
  </si>
  <si>
    <t>Zadavatel:</t>
  </si>
  <si>
    <t>IČ:</t>
  </si>
  <si>
    <t>00284891</t>
  </si>
  <si>
    <t>Město Hodonín, Národní třída 373/25,695 01 Hodonín</t>
  </si>
  <si>
    <t>DIČ:</t>
  </si>
  <si>
    <t>CZ699001303</t>
  </si>
  <si>
    <t>Uchazeč:</t>
  </si>
  <si>
    <t>Vyplň údaj</t>
  </si>
  <si>
    <t>Projektant:</t>
  </si>
  <si>
    <t>Ing.Jana Janíková, Ing.Denisa Hribanová,PhD.</t>
  </si>
  <si>
    <t>Zpracovatel:</t>
  </si>
  <si>
    <t>46344535</t>
  </si>
  <si>
    <t>ZaKT s.r.o., Ponávka 185/2,602 00 Brno</t>
  </si>
  <si>
    <t>CZ46344535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</si>
  <si>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</si>
  <si>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</si>
  <si>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Náklady z rozpočtů</t>
  </si>
  <si>
    <t>Materiál</t>
  </si>
  <si>
    <t>Montáž</t>
  </si>
  <si>
    <t>Ostatní náklady ze souhrnného listu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</si>
  <si>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</si>
  <si>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</si>
  <si>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</si>
  <si>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</si>
  <si>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</si>
  <si>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</si>
  <si>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</si>
  <si>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</si>
  <si>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</si>
  <si>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</si>
  <si>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</si>
  <si>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</si>
  <si>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</si>
  <si>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</si>
  <si>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</si>
  <si>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</si>
  <si>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</si>
  <si>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</si>
  <si>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</si>
  <si>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</si>
  <si>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</si>
  <si>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</si>
  <si>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</si>
  <si>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</si>
  <si>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</si>
  <si>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</si>
  <si>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Materiál [CZK]</t>
  </si>
  <si>
    <t>z toho Montáž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</si>
  <si>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</si>
  <si>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</si>
  <si>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</si>
  <si>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</si>
  <si>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</si>
  <si>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</si>
  <si>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</si>
  <si>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</si>
  <si>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</si>
  <si>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</si>
  <si>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</si>
  <si>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</si>
  <si>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</si>
  <si>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</si>
  <si>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</si>
  <si>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</si>
  <si>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</si>
  <si>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{00000000-0000-0000-0000-000000000000}</t>
  </si>
  <si>
    <t>SO 01</t>
  </si>
  <si>
    <t>Jedlá zahrada</t>
  </si>
  <si>
    <t>STA</t>
  </si>
  <si>
    <t>1</t>
  </si>
  <si>
    <t>{5401d822-75df-46c9-b3bc-08d8bb804169}</t>
  </si>
  <si>
    <t>/</t>
  </si>
  <si>
    <t>04</t>
  </si>
  <si>
    <t>Rozpočet mobiliáře</t>
  </si>
  <si>
    <t>Soupis</t>
  </si>
  <si>
    <t>{c19a1208-5214-4781-9950-d224bafafe4a}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</si>
  <si>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</si>
  <si>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</si>
  <si>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</si>
  <si>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</si>
  <si>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</si>
  <si>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</si>
  <si>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</si>
  <si>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</si>
  <si>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</si>
  <si>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KRYCÍ LIST SOUPISU PRACÍ</t>
  </si>
  <si>
    <t>Objekt:</t>
  </si>
  <si>
    <t>SO 01 - Jedlá zahrada</t>
  </si>
  <si>
    <t>Soupis:</t>
  </si>
  <si>
    <t>04 - Rozpočet mobiliáře</t>
  </si>
  <si>
    <t>Náklady z rozpočtu</t>
  </si>
  <si>
    <t>REKAPITULACE ČLENĚNÍ SOUPISU PRACÍ</t>
  </si>
  <si>
    <t>Kód dílu - Popis</t>
  </si>
  <si>
    <t>Materiál [CZK]</t>
  </si>
  <si>
    <t>Montáž [CZK]</t>
  </si>
  <si>
    <t>Cena celkem [CZK]</t>
  </si>
  <si>
    <t>1) Náklady ze soupisu prací</t>
  </si>
  <si>
    <t>-1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</si>
  <si>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</si>
  <si>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</si>
  <si>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</si>
  <si>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</si>
  <si>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</si>
  <si>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</si>
  <si>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</si>
  <si>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</si>
  <si>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</si>
  <si>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SOUPIS PRACÍ</t>
  </si>
  <si>
    <t>PČ</t>
  </si>
  <si>
    <t>MJ</t>
  </si>
  <si>
    <t>Množství</t>
  </si>
  <si>
    <t>J. materiál [CZK]</t>
  </si>
  <si>
    <t>J. montáž [CZK]</t>
  </si>
  <si>
    <t>Cenová soustava</t>
  </si>
  <si>
    <t>J.cena [CZK]</t>
  </si>
  <si>
    <t>Materiál celkem [CZK]</t>
  </si>
  <si>
    <t>Montáž celkem [CZK]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</si>
  <si>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</si>
  <si>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</si>
  <si>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</si>
  <si>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</si>
  <si>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</si>
  <si>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</si>
  <si>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</si>
  <si>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M</t>
  </si>
  <si>
    <t>M1</t>
  </si>
  <si>
    <t>Vyvýšený záhon dřevěný - stavebnice, dodávka včetně montáže, přírodní materiál</t>
  </si>
  <si>
    <t>kus</t>
  </si>
  <si>
    <t>8</t>
  </si>
  <si>
    <t>ROZPOCET</t>
  </si>
  <si>
    <t>4</t>
  </si>
  <si>
    <t>-833012500</t>
  </si>
  <si>
    <t>P</t>
  </si>
  <si>
    <t xml:space="preserve">Poznámka k položce:_x000d_
z hoblovaných prken tl. 20 mm na bednění – celkové výšky 0,3 m o rozměru 1,5 x 1,5 m spojené spojovacím materiálem_x000d_
</t>
  </si>
  <si>
    <t>M2</t>
  </si>
  <si>
    <t>Lavička venkovní dřevěná rustikální bez opěradla, dodávka včetně montáže, přírodní materiál</t>
  </si>
  <si>
    <t>42140565</t>
  </si>
  <si>
    <t>Poznámka k položce:_x000d_
vel. 1800x360x460 mm, povrchová úprava olejová lazura bezbarvá, materiál modřín/borovice</t>
  </si>
  <si>
    <t>3</t>
  </si>
  <si>
    <t>M3</t>
  </si>
  <si>
    <t>Celodřevěné lavice se stolem-venkovní posezení, dodávka včetně montáže, přírodní materiál</t>
  </si>
  <si>
    <t>komplet</t>
  </si>
  <si>
    <t>1213440024</t>
  </si>
  <si>
    <t xml:space="preserve">Poznámka k položce:_x000d_
1 stůl, dvě lavice, pevně spojené v set, materiál dřevo_x000d_
sestava je vyrobena ze smrkových hranolů s profilem 120x50mm_x000d_
při výrobě použity stolařské spoje_x000d_
rozměry: - výška lavice 46cm, výška stolu 80cm_x000d_
                - šířka lavice 25cm, šířka stolu 50cm_x000d_
                - šířka celého setu 140cm a délka 200 cm (pro 8 osob)_x000d_
povrchová úprava olejová lazura bezbarvá</t>
  </si>
  <si>
    <t>M4</t>
  </si>
  <si>
    <t>Dřevěný informační panel - pexeso se stříškou, dodávka včetně montáže, přírodní materiál</t>
  </si>
  <si>
    <t>-783559036</t>
  </si>
  <si>
    <t>Poznámka k položce:_x000d_
velikost 1,2 (1,4/1,6) x 0,2 x 1,6_x000d_
akátové dřevo, bezbarvá olejová lazura</t>
  </si>
  <si>
    <t>5</t>
  </si>
  <si>
    <t>M5</t>
  </si>
  <si>
    <t>Dendrofón dodávka včetně montáže, přírodní materiál</t>
  </si>
  <si>
    <t>-1232501367</t>
  </si>
  <si>
    <t>Poznámka k položce:_x000d_
dřevěný, různé typy dřeva</t>
  </si>
  <si>
    <t>6</t>
  </si>
  <si>
    <t>M6</t>
  </si>
  <si>
    <t>Xylofón dodávka včetně montáže, přírodní materiál</t>
  </si>
  <si>
    <t>-444014494</t>
  </si>
  <si>
    <t>Poznámka k položce:_x000d_
dřevěný, různé dtuhy dřeva, povrchová úprava bezbarvá olejová lazura</t>
  </si>
  <si>
    <t>7</t>
  </si>
  <si>
    <t>M7</t>
  </si>
  <si>
    <t>Školní tabule do zahrady - kreslící dvojtabule, akátové dřevo, dodávka včetně montáže, přírodní materiál</t>
  </si>
  <si>
    <t>410310162</t>
  </si>
  <si>
    <t>Poznámka k položce:_x000d_
akátové dřevo, povrchová úprava berbarvá olejová lazura + barva+tabulová barva_x000d_
délka 3 m, výška 1,6m</t>
  </si>
  <si>
    <t>M8</t>
  </si>
  <si>
    <t>Sluneční hodiny venkovní - materiál na stavebnici + kontrolní hodiny, přírodní materiál</t>
  </si>
  <si>
    <t>1899576451</t>
  </si>
  <si>
    <t xml:space="preserve">Poznámka k položce:_x000d_
stavebnice - prvek, který bude vyroben v rámci výuky pomocí kovové tyče ve štěrkovém podkladu s rozmístěnými přírodními kameny_x000d_
kontrolní sluneční hodiny přenosné_x000d_
Rozměry: cca 325 x 290 mm, výška 320 mm._x000d_
Materiál:_x000d_
noha, ukazatel a spojovací materiál jsou z nerezové oceli. Ciferník a základna jsou vyrobeny z ocelového plechu, povrchově upraveny kvalitní vypalovanou barvou_x000d_
</t>
  </si>
  <si>
    <t>9</t>
  </si>
  <si>
    <t>M9</t>
  </si>
  <si>
    <t>Zastínění plachtou, dodávka včetně montáže, přírodní materiál</t>
  </si>
  <si>
    <t>-1645896851</t>
  </si>
  <si>
    <t xml:space="preserve">Poznámka k položce:_x000d_
Sluneční plachta 3,5 x 3,5 m k zastínění z tkaniny odolné vůči UV záření z prodyšného materiálu, který je propustný a nekumuluje teplo a vytváří stín, díky kterému je teplota pod plachtou až o 32 % nižší než je teplota na přímém slunci._x000d_
Stínící plachta bude upevněná na sestavu čtyř sloupků z dřevěných hranolů kotvených na zemní vruty s připevněním napínací textilní plachty pomocí speciálních kovových úchytů._x000d_
Zemní vruty, napínací a kotevní materiál a kotevní lana jsou součástí dodávky. _x000d_
Součástí dodávky nosné sloupky délky 2,5 m – fasádní hoblované hranoly Thermo borovice._x000d_
</t>
  </si>
  <si>
    <t>10</t>
  </si>
  <si>
    <t>M10</t>
  </si>
  <si>
    <t>Kompostér dřevěný deskový dodávka včetně montáže, přírodní materiál</t>
  </si>
  <si>
    <t>73935695</t>
  </si>
  <si>
    <t xml:space="preserve">Poznámka k položce:_x000d_
dřevěný kompostér deskový rozměru 1,0 x 1,0 x 0,785 m_x000d_
se čtyřmi sloupky, spojenými ocelovými tyčemi, a šikmými deskami o objemu 700 litrů z broušeného smrkového masívu, je dodáván v přírodním stavu Natur, je třeba ošetřit nátěrem, spodní desky jsou vyjmutelné _x000d_
</t>
  </si>
  <si>
    <t>11</t>
  </si>
  <si>
    <t>M11</t>
  </si>
  <si>
    <t>Houpací síť závěsná, dodávka, přírodní materiál</t>
  </si>
  <si>
    <t>1337163272</t>
  </si>
  <si>
    <t>Poznámka k položce:_x000d_
lezatížení pro dvě osoby, látková k zavěšení mezi kmeny stávajících stromů</t>
  </si>
  <si>
    <t>12</t>
  </si>
  <si>
    <t>M12</t>
  </si>
  <si>
    <t>Sud na vodu plastový 300 litrů s kohoutem dodávka včetně zhotovení podstavce</t>
  </si>
  <si>
    <t>822141557</t>
  </si>
  <si>
    <t>Poznámka k položce:_x000d_
sud na vodu 300 L, nádoba na dešťovou vodu s víkem a kohoutkem včetně podstavce</t>
  </si>
  <si>
    <t>13</t>
  </si>
  <si>
    <t>M14</t>
  </si>
  <si>
    <t>Budka ptačí dřevěná závěsná, přírodní materiál</t>
  </si>
  <si>
    <t>-1819257617</t>
  </si>
  <si>
    <t>14</t>
  </si>
  <si>
    <t>M15</t>
  </si>
  <si>
    <t>Meteorologická budka, dodávka včetně montáže, dřevěná, bez přístrojů, přírodní materiál</t>
  </si>
  <si>
    <t>957873948</t>
  </si>
  <si>
    <t xml:space="preserve">Poznámka k položce:_x000d_
dřevěná žaluziová budka je vybavena dvouúrovňovou větranou podlahou, dvojitou větranou střechou z borovicového dřeva, chráněna před povětrnostními vlivy impregnací a několika olejovými nátěry, součástí příslušenství je kovový stojan, ukotvitelný do země pomocí ocelových lan potažených plastem, kovové díly jsou chráněny proti korozi speciálním akrylovým nátěrem, budka i stojan jsou natřeny bílou barvou, budka je uzamykatelná_x000d_
přibližné vnitřní rozměry 35 x 30 x 35 cm (š, h, v)_x000d_
_x000d_
_x000d_
</t>
  </si>
  <si>
    <t>M16</t>
  </si>
  <si>
    <t>Zahradní kolečko</t>
  </si>
  <si>
    <t>1579705450</t>
  </si>
  <si>
    <t>Poznámka k položce:_x000d_
zahradní - stavební kolečko se 60 l korbou s plným pryžovým kolem a ocelovým rámem</t>
  </si>
  <si>
    <t>16</t>
  </si>
  <si>
    <t>M17</t>
  </si>
  <si>
    <t>Zahradní nářadí - set šesti kompletů</t>
  </si>
  <si>
    <t>1157676600</t>
  </si>
  <si>
    <t xml:space="preserve">Poznámka k položce:_x000d_
hrábě kovové - 6 ks, minikypřič 3zubý s násadou - 6 ks, hrabičky 6 hrotů malé - 6 ks, motyčka plochá 3zubá - 6 kusů, motyčka špičatá 2zubá-6 kusů, zahradní lopata s násadou - 6 kusů, lopatka sázecí úzká - 6 ks, rýč špičatý s násadou - 6 ks_x000d_
</t>
  </si>
  <si>
    <t>17</t>
  </si>
  <si>
    <t>M18</t>
  </si>
  <si>
    <t>Vodováha se třemi polohami</t>
  </si>
  <si>
    <t>1485826939</t>
  </si>
  <si>
    <t>Poznámka k položce:_x000d_
Délka 80 cm, materiál hliník, vertikální a horizonzální vodováha, koncové krytky tlumící nárazy</t>
  </si>
  <si>
    <t>18</t>
  </si>
  <si>
    <t>M19</t>
  </si>
  <si>
    <t>Zahradní konev 5 litrů, plastová</t>
  </si>
  <si>
    <t>1370767288</t>
  </si>
  <si>
    <t>19</t>
  </si>
  <si>
    <t>M20</t>
  </si>
  <si>
    <t>Postřikovač ruční 1 litr, plast</t>
  </si>
  <si>
    <t>1760854428</t>
  </si>
  <si>
    <t>20</t>
  </si>
  <si>
    <t>M21</t>
  </si>
  <si>
    <t>Prohazovačka rám z přírodního materiálu</t>
  </si>
  <si>
    <t>696131467</t>
  </si>
  <si>
    <t xml:space="preserve">Poznámka k položce:_x000d_
s dřevěným rámem a stojkou s výplní z kovového pletiva upevněného úchytovým materiálem_x000d_
rám 70 x 100 cm, oka 19 mm_x000d_
</t>
  </si>
  <si>
    <t>M22</t>
  </si>
  <si>
    <t>Vak na listí a trávu</t>
  </si>
  <si>
    <t>-1804877822</t>
  </si>
  <si>
    <t>Poznámka k položce:_x000d_
robustní a odolné proti roztržení, samonosná, rukojeť na spodní straně pro vyprázdnění</t>
  </si>
  <si>
    <t>22</t>
  </si>
  <si>
    <t>M23</t>
  </si>
  <si>
    <t>Jmenovky na byliny dřevěné zapichovací, přírodní materiál</t>
  </si>
  <si>
    <t>748817831</t>
  </si>
  <si>
    <t xml:space="preserve">Poznámka k položce:_x000d_
Dřevěné zapichovátko do záhonu nebo květináče pro rozlišení rostlin, nezávadné životnímu prostředí vyrobené z břízové překližky._x000d_
Rozměr zapichovátka: 12.5 x 6 cm_x000d_
_x000d_
</t>
  </si>
  <si>
    <t>23</t>
  </si>
  <si>
    <t>M24</t>
  </si>
  <si>
    <t>Průměrka na měření stromů - dřevěná, přírodní materiál</t>
  </si>
  <si>
    <t>-1423979812</t>
  </si>
  <si>
    <t>Poznámka k položce:_x000d_
dřevěná, k měření stromů do průměru 65 cm, z kvalitního dubového dřeva s ručně gravírovanou stupnicí</t>
  </si>
  <si>
    <t>24</t>
  </si>
  <si>
    <t>M25</t>
  </si>
  <si>
    <t>Průměrka na měření stromů-textilní</t>
  </si>
  <si>
    <t>225801917</t>
  </si>
  <si>
    <t xml:space="preserve">Poznámka k položce:_x000d_
Měřidlo je opatřeno klasickou centimetrovou stupnicí pro určení obvodu stromu a zároveň dílky po 3,14 cm ke zjištění průměru stromu._x000d_
Měřidlo je dlouhé 160 cm (pro obvod 160 cm a průměr stromu 50 cm)._x000d_
</t>
  </si>
  <si>
    <t>25</t>
  </si>
  <si>
    <t>M26</t>
  </si>
  <si>
    <t>Christenovo měřidlo - výškoměr, přírodní materiál</t>
  </si>
  <si>
    <t>239690781</t>
  </si>
  <si>
    <t>Poznámka k položce:_x000d_
dřevěná jednoduchá pomůcka k měření výšky stromu (budovy, stožáru)</t>
  </si>
  <si>
    <t>26</t>
  </si>
  <si>
    <t>M29</t>
  </si>
  <si>
    <t>Závěsná ruční váha - mincíř</t>
  </si>
  <si>
    <t>41862843</t>
  </si>
  <si>
    <t xml:space="preserve">Poznámka k položce:_x000d_
závěsná ruční váha – mincíř pro rychlé zvážení zavazadel, balíků, úrody_x000d_
váživost 32 kg._x000d_
sklopené držadlo, háček na zavěšení._x000d_
materiál: kov, plast._x000d_
</t>
  </si>
  <si>
    <t>27</t>
  </si>
  <si>
    <t>M30</t>
  </si>
  <si>
    <t>Siloměr</t>
  </si>
  <si>
    <t>1984145750</t>
  </si>
  <si>
    <t xml:space="preserve">Poznámka k položce:_x000d_
Barevně označený přesný siloměr v průhledném plastovém obalu se snadno čitelnou stupnicí, ochranou proti nadměrnému natažení pera a schopností nulové kalibrace._x000d_
Přesnost: &lt; 1% plného rozsahu měření_x000d_
Dělení stupnice: 1% plného rozsahu měření_x000d_
Rozměry: 280 × 16 mm_x000d_
</t>
  </si>
  <si>
    <t>28</t>
  </si>
  <si>
    <t>M31</t>
  </si>
  <si>
    <t>Srážkoměr</t>
  </si>
  <si>
    <t>-250345280</t>
  </si>
  <si>
    <t xml:space="preserve">Poznámka k položce:_x000d_
Dešťový srážkoměr s náměrným kruhem _x000d_
Přímý odečet úhrnu srážek až do 40 mm. Patentovaný otočný kruh se stupnicí pro náměr celkových srážek za určité období_x000d_
</t>
  </si>
  <si>
    <t>29</t>
  </si>
  <si>
    <t>M32</t>
  </si>
  <si>
    <t>Set pro meteostanici</t>
  </si>
  <si>
    <t>163258409</t>
  </si>
  <si>
    <t>Poznámka k položce:_x000d_
Venkovní nerezová meteostanice je složena z teploměru, barometru, 2x vlhkoměru</t>
  </si>
  <si>
    <t>30</t>
  </si>
  <si>
    <t>M34</t>
  </si>
  <si>
    <t>Anemometr</t>
  </si>
  <si>
    <t>-1695873549</t>
  </si>
  <si>
    <t>Poznámka k položce:_x000d_
Malý spolehlivý anemometr (měřič rychlosti větru) s integrovaným měřením teploty a výpočtem "Wind Chill" faktoru. Rozsah anemometru 0,3 až 30 m/sec. (až 108 km/hod.); -10 až +50°C.</t>
  </si>
  <si>
    <t>31</t>
  </si>
  <si>
    <t>M35</t>
  </si>
  <si>
    <t>Kombi-tester</t>
  </si>
  <si>
    <t>-2124233161</t>
  </si>
  <si>
    <t xml:space="preserve">Poznámka k položce:_x000d_
Kombi-tester měří hodnotu pH, vlhkost půdy a míru osvětlení_x000d_
Rozměry: 300 x 53 x 37 mm_x000d_
Hmotnost: 91 g_x000d_
</t>
  </si>
  <si>
    <t>32</t>
  </si>
  <si>
    <t>M36</t>
  </si>
  <si>
    <t>Lupa botanická</t>
  </si>
  <si>
    <t>-2086459106</t>
  </si>
  <si>
    <t xml:space="preserve">Poznámka k položce:_x000d_
Lupa ke zkoumání malých předmětů a textu. Obsahuje skleněnou čočku o průměru 21 mm a nárazuvzdorný kovový plášť. Čočka je tak chráněna před náhodným poškozením a poskytuje ostrý a kontrastní obraz. Skládací konstrukce umožňuje nosit lupu. Model je charakteristický vestavěným osvětlením. V držáku čočky jsou osazeny dvě diody. </t>
  </si>
  <si>
    <t>33</t>
  </si>
  <si>
    <t>M37</t>
  </si>
  <si>
    <t>Entomologická pinzeta měkká</t>
  </si>
  <si>
    <t>-1558552179</t>
  </si>
  <si>
    <t>34</t>
  </si>
  <si>
    <t>M38</t>
  </si>
  <si>
    <t>Exhaustor pro lov hmyzu</t>
  </si>
  <si>
    <t>1920359620</t>
  </si>
  <si>
    <t>Poznámka k položce:_x000d_
zařízení na odchyt drobných bezobratlých živočichů, exhaustor je opatřen balónkem</t>
  </si>
  <si>
    <t>35</t>
  </si>
  <si>
    <t>M39</t>
  </si>
  <si>
    <t>Terénní mikroskop kapesní</t>
  </si>
  <si>
    <t>687135019</t>
  </si>
  <si>
    <t xml:space="preserve">Poznámka k položce:_x000d_
kapesní mikroskop 60x-120x, zvětšuje 60-120x a má zabudované LED osvětelní, baterie 1x AA,_x000d_
pogumovaná očnice_x000d_
</t>
  </si>
  <si>
    <t>36</t>
  </si>
  <si>
    <t>M40</t>
  </si>
  <si>
    <t>Lis na ovoce ruční</t>
  </si>
  <si>
    <t>154391677</t>
  </si>
  <si>
    <t xml:space="preserve">Poznámka k položce:_x000d_
Dřevěný lis je dodáván s jednou krycí rouškou. Rozměr oka roušky: 3 x 3 mm._x000d_
 Koš, hranoly a lisovací půlkruhy jsou z dubového dřeva. Kovová sběrná mísa lisu je připevněna na ocelové základně. V ose základny a mísy je zapuštěn šroub vybavený trapézovým závitem. Nahoře je lis vybaven lisovací hlavou s ocelovou podložkou.  _x000d_
Rozměry: _x000d_
celková výška: 58 cm_x000d_
výška základny od země: 16 cm_x000d_
průměr sběrné mísy: 28 cm_x000d_
průměr koše (vnější): 20 cm_x000d_
výška sběrného koše: 26,5 cm_x000d_
rozměr lisu: 45 x 28 x 60 cm_x000d_
rozměr balení: 31 x 31 x 60 cm_x000d_
</t>
  </si>
  <si>
    <t>37</t>
  </si>
  <si>
    <t>M41</t>
  </si>
  <si>
    <t>Drtič ovoce</t>
  </si>
  <si>
    <t>556362971</t>
  </si>
  <si>
    <t xml:space="preserve">Poznámka k položce:_x000d_
ke zpracování ovoce pro následné lisování a přípravu ovocných šťáv, moštu a vína, bez elektrického pohonu, libovolně přenosný. _x000d_
Ocelový rám zaručující stabilitu._x000d_
Objem zásobníků 7 litrů._x000d_
Rozměr: _x000d_
Celkem: 575 x 485 x 255 mm_x000d_
Výška: 470 mm_x000d_
Šířka ( vč. kliky): 440 mm_x000d_
Rozměr násypky: 350 x 310 mm_x000d_
Materiál násypky: plech_x000d_
Materiál: nerezový zásobník, ocelová kontrukce_x000d_
</t>
  </si>
  <si>
    <t>38</t>
  </si>
  <si>
    <t>M42</t>
  </si>
  <si>
    <t>Křesadlo</t>
  </si>
  <si>
    <t>1593950853</t>
  </si>
  <si>
    <t xml:space="preserve">Poznámka k položce:_x000d_
počet zážehů: 3000_x000d_
teplota: až 3000°C_x000d_
hořčíková slitina, funguje i v mokrém stavu, zabudovaná píšťalka pro případ nouze_x000d_
Hmotnost: 29 g_x000d_
Délka celého škrtadla: 77 mm_x000d_
_x000d_
</t>
  </si>
  <si>
    <t>39</t>
  </si>
  <si>
    <t>M43</t>
  </si>
  <si>
    <t>Buzola obdélníková s lupou</t>
  </si>
  <si>
    <t>1677831587</t>
  </si>
  <si>
    <t xml:space="preserve">Poznámka k položce:_x000d_
busola s obdelníkovou základnou_x000d_
- lupa_x000d_
- značky pro zakreslování na mapě_x000d_
- šňůrka pro zavěšení _x000d_
Rozměr: 128 x 60 mm_x000d_
Měřítko: 1:25000, 1:50000_x000d_
Hmotnost: 60g_x000d_
</t>
  </si>
  <si>
    <t>40</t>
  </si>
  <si>
    <t>M44</t>
  </si>
  <si>
    <t>Klíče k určování bylin, dřevin, hmyzu</t>
  </si>
  <si>
    <t>-556970159</t>
  </si>
  <si>
    <t>Poznámka k položce:_x000d_
zaměření dle výběru pedagogů</t>
  </si>
  <si>
    <t>41</t>
  </si>
  <si>
    <t>M47</t>
  </si>
  <si>
    <t>Digitální váha</t>
  </si>
  <si>
    <t>218874444</t>
  </si>
  <si>
    <t>Poznámka k položce:_x000d_
váha digitální do 500 g s přesností 0,01 g</t>
  </si>
  <si>
    <t>Pamětní deska</t>
  </si>
  <si>
    <t>326283459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</si>
</sst>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sz val="9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sz val="10"/>
      <color rgb="FF00336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7" fillId="0" borderId="0" xfId="0" applyFont="1" applyAlignment="1" applyProtection="1">
      <alignment horizontal="left" vertical="center"/>
    </xf>
    <xf numFmtId="0" fontId="8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top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1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4" fontId="1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3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3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4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7" fillId="0" borderId="14" xfId="0" applyFont="1" applyBorder="1" applyAlignment="1" applyProtection="1">
      <alignment horizontal="left" vertical="center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8" fillId="4" borderId="6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8" fillId="4" borderId="7" xfId="0" applyFont="1" applyFill="1" applyBorder="1" applyAlignment="1" applyProtection="1">
      <alignment horizontal="center" vertical="center"/>
    </xf>
    <xf numFmtId="0" fontId="18" fillId="4" borderId="7" xfId="0" applyFont="1" applyFill="1" applyBorder="1" applyAlignment="1" applyProtection="1">
      <alignment horizontal="right" vertical="center"/>
    </xf>
    <xf numFmtId="0" fontId="18" fillId="4" borderId="8" xfId="0" applyFont="1" applyFill="1" applyBorder="1" applyAlignment="1" applyProtection="1">
      <alignment horizontal="left" vertical="center"/>
    </xf>
    <xf numFmtId="0" fontId="18" fillId="4" borderId="0" xfId="0" applyFont="1" applyFill="1" applyAlignment="1" applyProtection="1">
      <alignment horizontal="center" vertical="center"/>
    </xf>
    <xf numFmtId="0" fontId="12" fillId="0" borderId="16" xfId="0" applyFont="1" applyBorder="1" applyAlignment="1" applyProtection="1">
      <alignment horizontal="center" vertical="center" wrapText="1"/>
    </xf>
    <xf numFmtId="0" fontId="12" fillId="0" borderId="17" xfId="0" applyFont="1" applyBorder="1" applyAlignment="1" applyProtection="1">
      <alignment horizontal="center" vertical="center" wrapText="1"/>
    </xf>
    <xf numFmtId="0" fontId="1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9" fillId="0" borderId="14" xfId="0" applyNumberFormat="1" applyFont="1" applyBorder="1" applyAlignment="1" applyProtection="1">
      <alignment horizontal="right" vertical="center"/>
    </xf>
    <xf numFmtId="4" fontId="9" fillId="0" borderId="0" xfId="0" applyNumberFormat="1" applyFont="1" applyBorder="1" applyAlignment="1" applyProtection="1">
      <alignment horizontal="right" vertical="center"/>
    </xf>
    <xf numFmtId="4" fontId="16" fillId="0" borderId="0" xfId="0" applyNumberFormat="1" applyFont="1" applyBorder="1" applyAlignment="1" applyProtection="1">
      <alignment vertical="center"/>
    </xf>
    <xf numFmtId="166" fontId="16" fillId="0" borderId="0" xfId="0" applyNumberFormat="1" applyFont="1" applyBorder="1" applyAlignment="1" applyProtection="1">
      <alignment vertical="center"/>
    </xf>
    <xf numFmtId="4" fontId="16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5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 wrapText="1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3" fillId="0" borderId="14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horizontal="right" vertical="center"/>
    </xf>
    <xf numFmtId="4" fontId="23" fillId="0" borderId="0" xfId="0" applyNumberFormat="1" applyFont="1" applyBorder="1" applyAlignment="1" applyProtection="1">
      <alignment vertical="center"/>
    </xf>
    <xf numFmtId="166" fontId="23" fillId="0" borderId="0" xfId="0" applyNumberFormat="1" applyFont="1" applyBorder="1" applyAlignment="1" applyProtection="1">
      <alignment vertical="center"/>
    </xf>
    <xf numFmtId="4" fontId="23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9" xfId="0" applyNumberFormat="1" applyFont="1" applyBorder="1" applyAlignment="1" applyProtection="1">
      <alignment vertical="center"/>
    </xf>
    <xf numFmtId="4" fontId="1" fillId="0" borderId="20" xfId="0" applyNumberFormat="1" applyFont="1" applyBorder="1" applyAlignment="1" applyProtection="1">
      <alignment vertical="center"/>
    </xf>
    <xf numFmtId="166" fontId="1" fillId="0" borderId="20" xfId="0" applyNumberFormat="1" applyFont="1" applyBorder="1" applyAlignment="1" applyProtection="1">
      <alignment vertical="center"/>
    </xf>
    <xf numFmtId="4" fontId="1" fillId="0" borderId="21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4" fontId="25" fillId="2" borderId="0" xfId="0" applyNumberFormat="1" applyFont="1" applyFill="1" applyAlignment="1" applyProtection="1">
      <alignment vertical="center"/>
      <protection locked="0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25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19" fillId="4" borderId="0" xfId="0" applyNumberFormat="1" applyFont="1" applyFill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7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7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4" fontId="28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center" vertical="center"/>
    </xf>
    <xf numFmtId="0" fontId="0" fillId="0" borderId="3" xfId="0" applyBorder="1" applyAlignment="1" applyProtection="1">
      <alignment vertical="center"/>
      <protection locked="0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4" fontId="29" fillId="0" borderId="12" xfId="0" applyNumberFormat="1" applyFont="1" applyBorder="1" applyAlignment="1" applyProtection="1"/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4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</xf>
    <xf numFmtId="4" fontId="31" fillId="0" borderId="23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12" fillId="0" borderId="0" xfId="0" applyFont="1" applyBorder="1" applyAlignment="1" applyProtection="1">
      <alignment horizontal="center" vertical="center"/>
    </xf>
    <xf numFmtId="4" fontId="12" fillId="0" borderId="0" xfId="0" applyNumberFormat="1" applyFont="1" applyBorder="1" applyAlignment="1" applyProtection="1">
      <alignment vertical="center"/>
    </xf>
    <xf numFmtId="166" fontId="12" fillId="0" borderId="0" xfId="0" applyNumberFormat="1" applyFont="1" applyBorder="1" applyAlignment="1" applyProtection="1">
      <alignment vertical="center"/>
    </xf>
    <xf numFmtId="166" fontId="12" fillId="0" borderId="15" xfId="0" applyNumberFormat="1" applyFont="1" applyBorder="1" applyAlignment="1" applyProtection="1">
      <alignment vertical="center"/>
    </xf>
    <xf numFmtId="0" fontId="18" fillId="0" borderId="0" xfId="0" applyFont="1" applyAlignment="1">
      <alignment horizontal="left"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12" fillId="0" borderId="20" xfId="0" applyFont="1" applyBorder="1" applyAlignment="1" applyProtection="1">
      <alignment horizontal="center" vertical="center"/>
    </xf>
    <xf numFmtId="4" fontId="12" fillId="0" borderId="20" xfId="0" applyNumberFormat="1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166" fontId="12" fillId="0" borderId="20" xfId="0" applyNumberFormat="1" applyFont="1" applyBorder="1" applyAlignment="1" applyProtection="1">
      <alignment vertical="center"/>
    </xf>
    <xf numFmtId="166" fontId="12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5.83203" style="1" hidden="1" customWidth="1"/>
    <col min="49" max="49" width="25.83203" style="1" hidden="1" customWidth="1"/>
    <col min="50" max="50" width="21.66016" style="1" hidden="1" customWidth="1"/>
    <col min="51" max="51" width="21.66016" style="1" hidden="1" customWidth="1"/>
    <col min="52" max="52" width="25" style="1" hidden="1" customWidth="1"/>
    <col min="53" max="53" width="25" style="1" hidden="1" customWidth="1"/>
    <col min="54" max="54" width="21.66016" style="1" hidden="1" customWidth="1"/>
    <col min="55" max="55" width="19.16016" style="1" hidden="1" customWidth="1"/>
    <col min="56" max="56" width="25" style="1" hidden="1" customWidth="1"/>
    <col min="57" max="57" width="21.66016" style="1" hidden="1" customWidth="1"/>
    <col min="58" max="58" width="19.16016" style="1" hidden="1" customWidth="1"/>
    <col min="59" max="59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0" t="s">
        <v>0</v>
      </c>
      <c r="AZ1" s="10" t="s">
        <v>1</v>
      </c>
      <c r="BA1" s="10" t="s">
        <v>2</v>
      </c>
      <c r="BB1" s="10" t="s">
        <v>3</v>
      </c>
      <c r="BT1" s="10" t="s">
        <v>4</v>
      </c>
      <c r="BU1" s="10" t="s">
        <v>5</v>
      </c>
      <c r="BV1" s="10" t="s">
        <v>6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S2" s="11" t="s">
        <v>7</v>
      </c>
      <c r="BT2" s="11" t="s">
        <v>8</v>
      </c>
    </row>
    <row r="3" s="1" customFormat="1" ht="6.96" customHeight="1">
      <c r="B3" s="12"/>
      <c r="C3" s="13"/>
      <c r="D3" s="13"/>
      <c r="E3" s="13"/>
      <c r="F3" s="13"/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/>
      <c r="AQ3" s="13"/>
      <c r="AR3" s="14"/>
      <c r="BS3" s="11" t="s">
        <v>7</v>
      </c>
      <c r="BT3" s="11" t="s">
        <v>9</v>
      </c>
    </row>
    <row r="4" s="1" customFormat="1" ht="24.96" customHeight="1">
      <c r="B4" s="15"/>
      <c r="C4" s="16"/>
      <c r="D4" s="17" t="s">
        <v>10</v>
      </c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6"/>
      <c r="Y4" s="16"/>
      <c r="Z4" s="16"/>
      <c r="AA4" s="16"/>
      <c r="AB4" s="16"/>
      <c r="AC4" s="16"/>
      <c r="AD4" s="16"/>
      <c r="AE4" s="16"/>
      <c r="AF4" s="16"/>
      <c r="AG4" s="16"/>
      <c r="AH4" s="16"/>
      <c r="AI4" s="16"/>
      <c r="AJ4" s="16"/>
      <c r="AK4" s="16"/>
      <c r="AL4" s="16"/>
      <c r="AM4" s="16"/>
      <c r="AN4" s="16"/>
      <c r="AO4" s="16"/>
      <c r="AP4" s="16"/>
      <c r="AQ4" s="16"/>
      <c r="AR4" s="14"/>
      <c r="AS4" s="18" t="s">
        <v>11</v>
      </c>
      <c r="BG4" s="19" t="s">
        <v>12</v>
      </c>
      <c r="BS4" s="11" t="s">
        <v>13</v>
      </c>
    </row>
    <row r="5" s="1" customFormat="1" ht="12" customHeight="1">
      <c r="B5" s="15"/>
      <c r="C5" s="16"/>
      <c r="D5" s="20" t="s">
        <v>14</v>
      </c>
      <c r="E5" s="16"/>
      <c r="F5" s="16"/>
      <c r="G5" s="16"/>
      <c r="H5" s="16"/>
      <c r="I5" s="16"/>
      <c r="J5" s="16"/>
      <c r="K5" s="21" t="s">
        <v>15</v>
      </c>
      <c r="L5" s="16"/>
      <c r="M5" s="16"/>
      <c r="N5" s="16"/>
      <c r="O5" s="16"/>
      <c r="P5" s="16"/>
      <c r="Q5" s="16"/>
      <c r="R5" s="16"/>
      <c r="S5" s="16"/>
      <c r="T5" s="16"/>
      <c r="U5" s="16"/>
      <c r="V5" s="16"/>
      <c r="W5" s="16"/>
      <c r="X5" s="16"/>
      <c r="Y5" s="16"/>
      <c r="Z5" s="16"/>
      <c r="AA5" s="16"/>
      <c r="AB5" s="16"/>
      <c r="AC5" s="16"/>
      <c r="AD5" s="16"/>
      <c r="AE5" s="16"/>
      <c r="AF5" s="16"/>
      <c r="AG5" s="16"/>
      <c r="AH5" s="16"/>
      <c r="AI5" s="16"/>
      <c r="AJ5" s="16"/>
      <c r="AK5" s="16"/>
      <c r="AL5" s="16"/>
      <c r="AM5" s="16"/>
      <c r="AN5" s="16"/>
      <c r="AO5" s="16"/>
      <c r="AP5" s="16"/>
      <c r="AQ5" s="16"/>
      <c r="AR5" s="14"/>
      <c r="BG5" s="22" t="s">
        <v>16</v>
      </c>
      <c r="BS5" s="11" t="s">
        <v>7</v>
      </c>
    </row>
    <row r="6" s="1" customFormat="1" ht="36.96" customHeight="1">
      <c r="B6" s="15"/>
      <c r="C6" s="16"/>
      <c r="D6" s="23" t="s">
        <v>17</v>
      </c>
      <c r="E6" s="16"/>
      <c r="F6" s="16"/>
      <c r="G6" s="16"/>
      <c r="H6" s="16"/>
      <c r="I6" s="16"/>
      <c r="J6" s="16"/>
      <c r="K6" s="24" t="s">
        <v>18</v>
      </c>
      <c r="L6" s="16"/>
      <c r="M6" s="16"/>
      <c r="N6" s="16"/>
      <c r="O6" s="16"/>
      <c r="P6" s="16"/>
      <c r="Q6" s="16"/>
      <c r="R6" s="16"/>
      <c r="S6" s="16"/>
      <c r="T6" s="16"/>
      <c r="U6" s="16"/>
      <c r="V6" s="16"/>
      <c r="W6" s="16"/>
      <c r="X6" s="16"/>
      <c r="Y6" s="16"/>
      <c r="Z6" s="16"/>
      <c r="AA6" s="16"/>
      <c r="AB6" s="16"/>
      <c r="AC6" s="16"/>
      <c r="AD6" s="16"/>
      <c r="AE6" s="16"/>
      <c r="AF6" s="16"/>
      <c r="AG6" s="16"/>
      <c r="AH6" s="16"/>
      <c r="AI6" s="16"/>
      <c r="AJ6" s="16"/>
      <c r="AK6" s="16"/>
      <c r="AL6" s="16"/>
      <c r="AM6" s="16"/>
      <c r="AN6" s="16"/>
      <c r="AO6" s="16"/>
      <c r="AP6" s="16"/>
      <c r="AQ6" s="16"/>
      <c r="AR6" s="14"/>
      <c r="BG6" s="25"/>
      <c r="BS6" s="11" t="s">
        <v>7</v>
      </c>
    </row>
    <row r="7" s="1" customFormat="1" ht="12" customHeight="1">
      <c r="B7" s="15"/>
      <c r="C7" s="16"/>
      <c r="D7" s="26" t="s">
        <v>19</v>
      </c>
      <c r="E7" s="16"/>
      <c r="F7" s="16"/>
      <c r="G7" s="16"/>
      <c r="H7" s="16"/>
      <c r="I7" s="16"/>
      <c r="J7" s="16"/>
      <c r="K7" s="21" t="s">
        <v>20</v>
      </c>
      <c r="L7" s="16"/>
      <c r="M7" s="16"/>
      <c r="N7" s="16"/>
      <c r="O7" s="16"/>
      <c r="P7" s="16"/>
      <c r="Q7" s="16"/>
      <c r="R7" s="16"/>
      <c r="S7" s="16"/>
      <c r="T7" s="16"/>
      <c r="U7" s="16"/>
      <c r="V7" s="16"/>
      <c r="W7" s="16"/>
      <c r="X7" s="16"/>
      <c r="Y7" s="16"/>
      <c r="Z7" s="16"/>
      <c r="AA7" s="16"/>
      <c r="AB7" s="16"/>
      <c r="AC7" s="16"/>
      <c r="AD7" s="16"/>
      <c r="AE7" s="16"/>
      <c r="AF7" s="16"/>
      <c r="AG7" s="16"/>
      <c r="AH7" s="16"/>
      <c r="AI7" s="16"/>
      <c r="AJ7" s="16"/>
      <c r="AK7" s="26" t="s">
        <v>21</v>
      </c>
      <c r="AL7" s="16"/>
      <c r="AM7" s="16"/>
      <c r="AN7" s="21" t="s">
        <v>22</v>
      </c>
      <c r="AO7" s="16"/>
      <c r="AP7" s="16"/>
      <c r="AQ7" s="16"/>
      <c r="AR7" s="14"/>
      <c r="BG7" s="25"/>
      <c r="BS7" s="11" t="s">
        <v>7</v>
      </c>
    </row>
    <row r="8" s="1" customFormat="1" ht="12" customHeight="1">
      <c r="B8" s="15"/>
      <c r="C8" s="16"/>
      <c r="D8" s="26" t="s">
        <v>23</v>
      </c>
      <c r="E8" s="16"/>
      <c r="F8" s="16"/>
      <c r="G8" s="16"/>
      <c r="H8" s="16"/>
      <c r="I8" s="16"/>
      <c r="J8" s="16"/>
      <c r="K8" s="21" t="s">
        <v>24</v>
      </c>
      <c r="L8" s="16"/>
      <c r="M8" s="16"/>
      <c r="N8" s="16"/>
      <c r="O8" s="16"/>
      <c r="P8" s="16"/>
      <c r="Q8" s="16"/>
      <c r="R8" s="16"/>
      <c r="S8" s="16"/>
      <c r="T8" s="16"/>
      <c r="U8" s="16"/>
      <c r="V8" s="16"/>
      <c r="W8" s="16"/>
      <c r="X8" s="16"/>
      <c r="Y8" s="16"/>
      <c r="Z8" s="16"/>
      <c r="AA8" s="16"/>
      <c r="AB8" s="16"/>
      <c r="AC8" s="16"/>
      <c r="AD8" s="16"/>
      <c r="AE8" s="16"/>
      <c r="AF8" s="16"/>
      <c r="AG8" s="16"/>
      <c r="AH8" s="16"/>
      <c r="AI8" s="16"/>
      <c r="AJ8" s="16"/>
      <c r="AK8" s="26" t="s">
        <v>25</v>
      </c>
      <c r="AL8" s="16"/>
      <c r="AM8" s="16"/>
      <c r="AN8" s="27" t="s">
        <v>26</v>
      </c>
      <c r="AO8" s="16"/>
      <c r="AP8" s="16"/>
      <c r="AQ8" s="16"/>
      <c r="AR8" s="14"/>
      <c r="BG8" s="25"/>
      <c r="BS8" s="11" t="s">
        <v>7</v>
      </c>
    </row>
    <row r="9" s="1" customFormat="1" ht="29.28" customHeight="1">
      <c r="B9" s="15"/>
      <c r="C9" s="16"/>
      <c r="D9" s="20" t="s">
        <v>27</v>
      </c>
      <c r="E9" s="16"/>
      <c r="F9" s="16"/>
      <c r="G9" s="16"/>
      <c r="H9" s="16"/>
      <c r="I9" s="16"/>
      <c r="J9" s="16"/>
      <c r="K9" s="28" t="s">
        <v>28</v>
      </c>
      <c r="L9" s="16"/>
      <c r="M9" s="16"/>
      <c r="N9" s="16"/>
      <c r="O9" s="16"/>
      <c r="P9" s="16"/>
      <c r="Q9" s="16"/>
      <c r="R9" s="16"/>
      <c r="S9" s="16"/>
      <c r="T9" s="16"/>
      <c r="U9" s="16"/>
      <c r="V9" s="16"/>
      <c r="W9" s="16"/>
      <c r="X9" s="16"/>
      <c r="Y9" s="16"/>
      <c r="Z9" s="16"/>
      <c r="AA9" s="16"/>
      <c r="AB9" s="16"/>
      <c r="AC9" s="16"/>
      <c r="AD9" s="16"/>
      <c r="AE9" s="16"/>
      <c r="AF9" s="16"/>
      <c r="AG9" s="16"/>
      <c r="AH9" s="16"/>
      <c r="AI9" s="16"/>
      <c r="AJ9" s="16"/>
      <c r="AK9" s="20" t="s">
        <v>29</v>
      </c>
      <c r="AL9" s="16"/>
      <c r="AM9" s="16"/>
      <c r="AN9" s="28" t="s">
        <v>30</v>
      </c>
      <c r="AO9" s="16"/>
      <c r="AP9" s="16"/>
      <c r="AQ9" s="16"/>
      <c r="AR9" s="14"/>
      <c r="BG9" s="25"/>
      <c r="BS9" s="11" t="s">
        <v>7</v>
      </c>
    </row>
    <row r="10" s="1" customFormat="1" ht="12" customHeight="1">
      <c r="B10" s="15"/>
      <c r="C10" s="16"/>
      <c r="D10" s="26" t="s">
        <v>31</v>
      </c>
      <c r="E10" s="16"/>
      <c r="F10" s="16"/>
      <c r="G10" s="16"/>
      <c r="H10" s="16"/>
      <c r="I10" s="16"/>
      <c r="J10" s="16"/>
      <c r="K10" s="16"/>
      <c r="L10" s="16"/>
      <c r="M10" s="16"/>
      <c r="N10" s="16"/>
      <c r="O10" s="16"/>
      <c r="P10" s="16"/>
      <c r="Q10" s="16"/>
      <c r="R10" s="16"/>
      <c r="S10" s="16"/>
      <c r="T10" s="16"/>
      <c r="U10" s="16"/>
      <c r="V10" s="16"/>
      <c r="W10" s="16"/>
      <c r="X10" s="16"/>
      <c r="Y10" s="16"/>
      <c r="Z10" s="16"/>
      <c r="AA10" s="16"/>
      <c r="AB10" s="16"/>
      <c r="AC10" s="16"/>
      <c r="AD10" s="16"/>
      <c r="AE10" s="16"/>
      <c r="AF10" s="16"/>
      <c r="AG10" s="16"/>
      <c r="AH10" s="16"/>
      <c r="AI10" s="16"/>
      <c r="AJ10" s="16"/>
      <c r="AK10" s="26" t="s">
        <v>32</v>
      </c>
      <c r="AL10" s="16"/>
      <c r="AM10" s="16"/>
      <c r="AN10" s="21" t="s">
        <v>33</v>
      </c>
      <c r="AO10" s="16"/>
      <c r="AP10" s="16"/>
      <c r="AQ10" s="16"/>
      <c r="AR10" s="14"/>
      <c r="BG10" s="25"/>
      <c r="BS10" s="11" t="s">
        <v>7</v>
      </c>
    </row>
    <row r="11" s="1" customFormat="1" ht="18.48" customHeight="1">
      <c r="B11" s="15"/>
      <c r="C11" s="16"/>
      <c r="D11" s="16"/>
      <c r="E11" s="21" t="s">
        <v>34</v>
      </c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26" t="s">
        <v>35</v>
      </c>
      <c r="AL11" s="16"/>
      <c r="AM11" s="16"/>
      <c r="AN11" s="21" t="s">
        <v>36</v>
      </c>
      <c r="AO11" s="16"/>
      <c r="AP11" s="16"/>
      <c r="AQ11" s="16"/>
      <c r="AR11" s="14"/>
      <c r="BG11" s="25"/>
      <c r="BS11" s="11" t="s">
        <v>7</v>
      </c>
    </row>
    <row r="12" s="1" customFormat="1" ht="6.96" customHeight="1">
      <c r="B12" s="15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  <c r="R12" s="16"/>
      <c r="S12" s="16"/>
      <c r="T12" s="16"/>
      <c r="U12" s="16"/>
      <c r="V12" s="16"/>
      <c r="W12" s="16"/>
      <c r="X12" s="16"/>
      <c r="Y12" s="16"/>
      <c r="Z12" s="16"/>
      <c r="AA12" s="16"/>
      <c r="AB12" s="16"/>
      <c r="AC12" s="16"/>
      <c r="AD12" s="16"/>
      <c r="AE12" s="16"/>
      <c r="AF12" s="16"/>
      <c r="AG12" s="16"/>
      <c r="AH12" s="16"/>
      <c r="AI12" s="16"/>
      <c r="AJ12" s="16"/>
      <c r="AK12" s="16"/>
      <c r="AL12" s="16"/>
      <c r="AM12" s="16"/>
      <c r="AN12" s="16"/>
      <c r="AO12" s="16"/>
      <c r="AP12" s="16"/>
      <c r="AQ12" s="16"/>
      <c r="AR12" s="14"/>
      <c r="BG12" s="25"/>
      <c r="BS12" s="11" t="s">
        <v>7</v>
      </c>
    </row>
    <row r="13" s="1" customFormat="1" ht="12" customHeight="1">
      <c r="B13" s="15"/>
      <c r="C13" s="16"/>
      <c r="D13" s="26" t="s">
        <v>37</v>
      </c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  <c r="R13" s="16"/>
      <c r="S13" s="16"/>
      <c r="T13" s="16"/>
      <c r="U13" s="16"/>
      <c r="V13" s="16"/>
      <c r="W13" s="16"/>
      <c r="X13" s="16"/>
      <c r="Y13" s="16"/>
      <c r="Z13" s="16"/>
      <c r="AA13" s="16"/>
      <c r="AB13" s="16"/>
      <c r="AC13" s="16"/>
      <c r="AD13" s="16"/>
      <c r="AE13" s="16"/>
      <c r="AF13" s="16"/>
      <c r="AG13" s="16"/>
      <c r="AH13" s="16"/>
      <c r="AI13" s="16"/>
      <c r="AJ13" s="16"/>
      <c r="AK13" s="26" t="s">
        <v>32</v>
      </c>
      <c r="AL13" s="16"/>
      <c r="AM13" s="16"/>
      <c r="AN13" s="29" t="s">
        <v>38</v>
      </c>
      <c r="AO13" s="16"/>
      <c r="AP13" s="16"/>
      <c r="AQ13" s="16"/>
      <c r="AR13" s="14"/>
      <c r="BG13" s="25"/>
      <c r="BS13" s="11" t="s">
        <v>7</v>
      </c>
    </row>
    <row r="14">
      <c r="B14" s="15"/>
      <c r="C14" s="16"/>
      <c r="D14" s="16"/>
      <c r="E14" s="29" t="s">
        <v>38</v>
      </c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26" t="s">
        <v>35</v>
      </c>
      <c r="AL14" s="16"/>
      <c r="AM14" s="16"/>
      <c r="AN14" s="29" t="s">
        <v>38</v>
      </c>
      <c r="AO14" s="16"/>
      <c r="AP14" s="16"/>
      <c r="AQ14" s="16"/>
      <c r="AR14" s="14"/>
      <c r="BG14" s="25"/>
      <c r="BS14" s="11" t="s">
        <v>7</v>
      </c>
    </row>
    <row r="15" s="1" customFormat="1" ht="6.96" customHeight="1">
      <c r="B15" s="15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  <c r="R15" s="16"/>
      <c r="S15" s="16"/>
      <c r="T15" s="16"/>
      <c r="U15" s="16"/>
      <c r="V15" s="16"/>
      <c r="W15" s="16"/>
      <c r="X15" s="16"/>
      <c r="Y15" s="16"/>
      <c r="Z15" s="16"/>
      <c r="AA15" s="16"/>
      <c r="AB15" s="16"/>
      <c r="AC15" s="16"/>
      <c r="AD15" s="16"/>
      <c r="AE15" s="16"/>
      <c r="AF15" s="16"/>
      <c r="AG15" s="16"/>
      <c r="AH15" s="16"/>
      <c r="AI15" s="16"/>
      <c r="AJ15" s="16"/>
      <c r="AK15" s="16"/>
      <c r="AL15" s="16"/>
      <c r="AM15" s="16"/>
      <c r="AN15" s="16"/>
      <c r="AO15" s="16"/>
      <c r="AP15" s="16"/>
      <c r="AQ15" s="16"/>
      <c r="AR15" s="14"/>
      <c r="BG15" s="25"/>
      <c r="BS15" s="11" t="s">
        <v>4</v>
      </c>
    </row>
    <row r="16" s="1" customFormat="1" ht="12" customHeight="1">
      <c r="B16" s="15"/>
      <c r="C16" s="16"/>
      <c r="D16" s="26" t="s">
        <v>39</v>
      </c>
      <c r="E16" s="16"/>
      <c r="F16" s="16"/>
      <c r="G16" s="16"/>
      <c r="H16" s="16"/>
      <c r="I16" s="16"/>
      <c r="J16" s="16"/>
      <c r="K16" s="16"/>
      <c r="L16" s="16"/>
      <c r="M16" s="16"/>
      <c r="N16" s="16"/>
      <c r="O16" s="16"/>
      <c r="P16" s="16"/>
      <c r="Q16" s="16"/>
      <c r="R16" s="16"/>
      <c r="S16" s="16"/>
      <c r="T16" s="16"/>
      <c r="U16" s="16"/>
      <c r="V16" s="16"/>
      <c r="W16" s="16"/>
      <c r="X16" s="16"/>
      <c r="Y16" s="16"/>
      <c r="Z16" s="16"/>
      <c r="AA16" s="16"/>
      <c r="AB16" s="16"/>
      <c r="AC16" s="16"/>
      <c r="AD16" s="16"/>
      <c r="AE16" s="16"/>
      <c r="AF16" s="16"/>
      <c r="AG16" s="16"/>
      <c r="AH16" s="16"/>
      <c r="AI16" s="16"/>
      <c r="AJ16" s="16"/>
      <c r="AK16" s="26" t="s">
        <v>32</v>
      </c>
      <c r="AL16" s="16"/>
      <c r="AM16" s="16"/>
      <c r="AN16" s="21" t="s">
        <v>1</v>
      </c>
      <c r="AO16" s="16"/>
      <c r="AP16" s="16"/>
      <c r="AQ16" s="16"/>
      <c r="AR16" s="14"/>
      <c r="BG16" s="25"/>
      <c r="BS16" s="11" t="s">
        <v>4</v>
      </c>
    </row>
    <row r="17" s="1" customFormat="1" ht="18.48" customHeight="1">
      <c r="B17" s="15"/>
      <c r="C17" s="16"/>
      <c r="D17" s="16"/>
      <c r="E17" s="21" t="s">
        <v>40</v>
      </c>
      <c r="F17" s="16"/>
      <c r="G17" s="16"/>
      <c r="H17" s="16"/>
      <c r="I17" s="16"/>
      <c r="J17" s="16"/>
      <c r="K17" s="16"/>
      <c r="L17" s="16"/>
      <c r="M17" s="16"/>
      <c r="N17" s="16"/>
      <c r="O17" s="16"/>
      <c r="P17" s="16"/>
      <c r="Q17" s="16"/>
      <c r="R17" s="16"/>
      <c r="S17" s="16"/>
      <c r="T17" s="16"/>
      <c r="U17" s="16"/>
      <c r="V17" s="16"/>
      <c r="W17" s="16"/>
      <c r="X17" s="16"/>
      <c r="Y17" s="16"/>
      <c r="Z17" s="16"/>
      <c r="AA17" s="16"/>
      <c r="AB17" s="16"/>
      <c r="AC17" s="16"/>
      <c r="AD17" s="16"/>
      <c r="AE17" s="16"/>
      <c r="AF17" s="16"/>
      <c r="AG17" s="16"/>
      <c r="AH17" s="16"/>
      <c r="AI17" s="16"/>
      <c r="AJ17" s="16"/>
      <c r="AK17" s="26" t="s">
        <v>35</v>
      </c>
      <c r="AL17" s="16"/>
      <c r="AM17" s="16"/>
      <c r="AN17" s="21" t="s">
        <v>1</v>
      </c>
      <c r="AO17" s="16"/>
      <c r="AP17" s="16"/>
      <c r="AQ17" s="16"/>
      <c r="AR17" s="14"/>
      <c r="BG17" s="25"/>
      <c r="BS17" s="11" t="s">
        <v>5</v>
      </c>
    </row>
    <row r="18" s="1" customFormat="1" ht="6.96" customHeight="1">
      <c r="B18" s="15"/>
      <c r="C18" s="16"/>
      <c r="D18" s="16"/>
      <c r="E18" s="16"/>
      <c r="F18" s="16"/>
      <c r="G18" s="16"/>
      <c r="H18" s="16"/>
      <c r="I18" s="16"/>
      <c r="J18" s="16"/>
      <c r="K18" s="16"/>
      <c r="L18" s="16"/>
      <c r="M18" s="16"/>
      <c r="N18" s="16"/>
      <c r="O18" s="16"/>
      <c r="P18" s="16"/>
      <c r="Q18" s="16"/>
      <c r="R18" s="16"/>
      <c r="S18" s="16"/>
      <c r="T18" s="16"/>
      <c r="U18" s="16"/>
      <c r="V18" s="16"/>
      <c r="W18" s="16"/>
      <c r="X18" s="16"/>
      <c r="Y18" s="16"/>
      <c r="Z18" s="16"/>
      <c r="AA18" s="16"/>
      <c r="AB18" s="16"/>
      <c r="AC18" s="16"/>
      <c r="AD18" s="16"/>
      <c r="AE18" s="16"/>
      <c r="AF18" s="16"/>
      <c r="AG18" s="16"/>
      <c r="AH18" s="16"/>
      <c r="AI18" s="16"/>
      <c r="AJ18" s="16"/>
      <c r="AK18" s="16"/>
      <c r="AL18" s="16"/>
      <c r="AM18" s="16"/>
      <c r="AN18" s="16"/>
      <c r="AO18" s="16"/>
      <c r="AP18" s="16"/>
      <c r="AQ18" s="16"/>
      <c r="AR18" s="14"/>
      <c r="BG18" s="25"/>
      <c r="BS18" s="11" t="s">
        <v>7</v>
      </c>
    </row>
    <row r="19" s="1" customFormat="1" ht="12" customHeight="1">
      <c r="B19" s="15"/>
      <c r="C19" s="16"/>
      <c r="D19" s="26" t="s">
        <v>41</v>
      </c>
      <c r="E19" s="16"/>
      <c r="F19" s="16"/>
      <c r="G19" s="16"/>
      <c r="H19" s="16"/>
      <c r="I19" s="16"/>
      <c r="J19" s="16"/>
      <c r="K19" s="16"/>
      <c r="L19" s="16"/>
      <c r="M19" s="16"/>
      <c r="N19" s="16"/>
      <c r="O19" s="16"/>
      <c r="P19" s="16"/>
      <c r="Q19" s="16"/>
      <c r="R19" s="16"/>
      <c r="S19" s="16"/>
      <c r="T19" s="16"/>
      <c r="U19" s="16"/>
      <c r="V19" s="16"/>
      <c r="W19" s="16"/>
      <c r="X19" s="16"/>
      <c r="Y19" s="16"/>
      <c r="Z19" s="16"/>
      <c r="AA19" s="16"/>
      <c r="AB19" s="16"/>
      <c r="AC19" s="16"/>
      <c r="AD19" s="16"/>
      <c r="AE19" s="16"/>
      <c r="AF19" s="16"/>
      <c r="AG19" s="16"/>
      <c r="AH19" s="16"/>
      <c r="AI19" s="16"/>
      <c r="AJ19" s="16"/>
      <c r="AK19" s="26" t="s">
        <v>32</v>
      </c>
      <c r="AL19" s="16"/>
      <c r="AM19" s="16"/>
      <c r="AN19" s="21" t="s">
        <v>42</v>
      </c>
      <c r="AO19" s="16"/>
      <c r="AP19" s="16"/>
      <c r="AQ19" s="16"/>
      <c r="AR19" s="14"/>
      <c r="BG19" s="25"/>
      <c r="BS19" s="11" t="s">
        <v>7</v>
      </c>
    </row>
    <row r="20" s="1" customFormat="1" ht="18.48" customHeight="1">
      <c r="B20" s="15"/>
      <c r="C20" s="16"/>
      <c r="D20" s="16"/>
      <c r="E20" s="21" t="s">
        <v>43</v>
      </c>
      <c r="F20" s="16"/>
      <c r="G20" s="16"/>
      <c r="H20" s="16"/>
      <c r="I20" s="16"/>
      <c r="J20" s="16"/>
      <c r="K20" s="16"/>
      <c r="L20" s="16"/>
      <c r="M20" s="16"/>
      <c r="N20" s="16"/>
      <c r="O20" s="16"/>
      <c r="P20" s="16"/>
      <c r="Q20" s="16"/>
      <c r="R20" s="16"/>
      <c r="S20" s="16"/>
      <c r="T20" s="16"/>
      <c r="U20" s="16"/>
      <c r="V20" s="16"/>
      <c r="W20" s="16"/>
      <c r="X20" s="16"/>
      <c r="Y20" s="16"/>
      <c r="Z20" s="16"/>
      <c r="AA20" s="16"/>
      <c r="AB20" s="16"/>
      <c r="AC20" s="16"/>
      <c r="AD20" s="16"/>
      <c r="AE20" s="16"/>
      <c r="AF20" s="16"/>
      <c r="AG20" s="16"/>
      <c r="AH20" s="16"/>
      <c r="AI20" s="16"/>
      <c r="AJ20" s="16"/>
      <c r="AK20" s="26" t="s">
        <v>35</v>
      </c>
      <c r="AL20" s="16"/>
      <c r="AM20" s="16"/>
      <c r="AN20" s="21" t="s">
        <v>44</v>
      </c>
      <c r="AO20" s="16"/>
      <c r="AP20" s="16"/>
      <c r="AQ20" s="16"/>
      <c r="AR20" s="14"/>
      <c r="BG20" s="25"/>
      <c r="BS20" s="11" t="s">
        <v>4</v>
      </c>
    </row>
    <row r="21" s="1" customFormat="1" ht="6.96" customHeight="1">
      <c r="B21" s="15"/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6"/>
      <c r="Z21" s="16"/>
      <c r="AA21" s="16"/>
      <c r="AB21" s="16"/>
      <c r="AC21" s="16"/>
      <c r="AD21" s="16"/>
      <c r="AE21" s="16"/>
      <c r="AF21" s="16"/>
      <c r="AG21" s="16"/>
      <c r="AH21" s="16"/>
      <c r="AI21" s="16"/>
      <c r="AJ21" s="16"/>
      <c r="AK21" s="16"/>
      <c r="AL21" s="16"/>
      <c r="AM21" s="16"/>
      <c r="AN21" s="16"/>
      <c r="AO21" s="16"/>
      <c r="AP21" s="16"/>
      <c r="AQ21" s="16"/>
      <c r="AR21" s="14"/>
      <c r="BG21" s="25"/>
    </row>
    <row r="22" s="1" customFormat="1" ht="12" customHeight="1">
      <c r="B22" s="15"/>
      <c r="C22" s="16"/>
      <c r="D22" s="26" t="s">
        <v>45</v>
      </c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6"/>
      <c r="Z22" s="16"/>
      <c r="AA22" s="16"/>
      <c r="AB22" s="16"/>
      <c r="AC22" s="16"/>
      <c r="AD22" s="16"/>
      <c r="AE22" s="16"/>
      <c r="AF22" s="16"/>
      <c r="AG22" s="16"/>
      <c r="AH22" s="16"/>
      <c r="AI22" s="16"/>
      <c r="AJ22" s="16"/>
      <c r="AK22" s="16"/>
      <c r="AL22" s="16"/>
      <c r="AM22" s="16"/>
      <c r="AN22" s="16"/>
      <c r="AO22" s="16"/>
      <c r="AP22" s="16"/>
      <c r="AQ22" s="16"/>
      <c r="AR22" s="14"/>
      <c r="BG22" s="25"/>
    </row>
    <row r="23" s="1" customFormat="1" ht="47.25" customHeight="1">
      <c r="B23" s="15"/>
      <c r="C23" s="16"/>
      <c r="D23" s="16"/>
      <c r="E23" s="31" t="s">
        <v>46</v>
      </c>
      <c r="F23" s="31"/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16"/>
      <c r="AP23" s="16"/>
      <c r="AQ23" s="16"/>
      <c r="AR23" s="14"/>
      <c r="BG23" s="25"/>
    </row>
    <row r="24" s="1" customFormat="1" ht="6.96" customHeight="1">
      <c r="B24" s="15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16"/>
      <c r="Z24" s="16"/>
      <c r="AA24" s="16"/>
      <c r="AB24" s="16"/>
      <c r="AC24" s="16"/>
      <c r="AD24" s="16"/>
      <c r="AE24" s="16"/>
      <c r="AF24" s="16"/>
      <c r="AG24" s="16"/>
      <c r="AH24" s="16"/>
      <c r="AI24" s="16"/>
      <c r="AJ24" s="16"/>
      <c r="AK24" s="16"/>
      <c r="AL24" s="16"/>
      <c r="AM24" s="16"/>
      <c r="AN24" s="16"/>
      <c r="AO24" s="16"/>
      <c r="AP24" s="16"/>
      <c r="AQ24" s="16"/>
      <c r="AR24" s="14"/>
      <c r="BG24" s="25"/>
    </row>
    <row r="25" s="1" customFormat="1" ht="6.96" customHeight="1">
      <c r="B25" s="15"/>
      <c r="C25" s="16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16"/>
      <c r="AQ25" s="16"/>
      <c r="AR25" s="14"/>
      <c r="BG25" s="25"/>
    </row>
    <row r="26" s="1" customFormat="1" ht="14.4" customHeight="1">
      <c r="B26" s="15"/>
      <c r="C26" s="16"/>
      <c r="D26" s="33" t="s">
        <v>47</v>
      </c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  <c r="R26" s="16"/>
      <c r="S26" s="16"/>
      <c r="T26" s="16"/>
      <c r="U26" s="16"/>
      <c r="V26" s="16"/>
      <c r="W26" s="16"/>
      <c r="X26" s="16"/>
      <c r="Y26" s="16"/>
      <c r="Z26" s="16"/>
      <c r="AA26" s="16"/>
      <c r="AB26" s="16"/>
      <c r="AC26" s="16"/>
      <c r="AD26" s="16"/>
      <c r="AE26" s="16"/>
      <c r="AF26" s="16"/>
      <c r="AG26" s="16"/>
      <c r="AH26" s="16"/>
      <c r="AI26" s="16"/>
      <c r="AJ26" s="16"/>
      <c r="AK26" s="34">
        <f>ROUND(AG94,2)</f>
        <v>0</v>
      </c>
      <c r="AL26" s="16"/>
      <c r="AM26" s="16"/>
      <c r="AN26" s="16"/>
      <c r="AO26" s="16"/>
      <c r="AP26" s="16"/>
      <c r="AQ26" s="16"/>
      <c r="AR26" s="14"/>
      <c r="BG26" s="25"/>
    </row>
    <row r="27">
      <c r="B27" s="15"/>
      <c r="C27" s="16"/>
      <c r="D27" s="16"/>
      <c r="E27" s="35" t="s">
        <v>48</v>
      </c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  <c r="R27" s="16"/>
      <c r="S27" s="16"/>
      <c r="T27" s="16"/>
      <c r="U27" s="16"/>
      <c r="V27" s="16"/>
      <c r="W27" s="16"/>
      <c r="X27" s="16"/>
      <c r="Y27" s="16"/>
      <c r="Z27" s="16"/>
      <c r="AA27" s="16"/>
      <c r="AB27" s="16"/>
      <c r="AC27" s="16"/>
      <c r="AD27" s="16"/>
      <c r="AE27" s="16"/>
      <c r="AF27" s="16"/>
      <c r="AG27" s="16"/>
      <c r="AH27" s="16"/>
      <c r="AI27" s="16"/>
      <c r="AJ27" s="16"/>
      <c r="AK27" s="36">
        <f>ROUND(AS94,2)</f>
        <v>0</v>
      </c>
      <c r="AL27" s="36"/>
      <c r="AM27" s="36"/>
      <c r="AN27" s="36"/>
      <c r="AO27" s="36"/>
      <c r="AP27" s="16"/>
      <c r="AQ27" s="16"/>
      <c r="AR27" s="14"/>
      <c r="BG27" s="25"/>
    </row>
    <row r="28" s="2" customFormat="1">
      <c r="A28" s="37"/>
      <c r="B28" s="38"/>
      <c r="C28" s="39"/>
      <c r="D28" s="39"/>
      <c r="E28" s="35" t="s">
        <v>49</v>
      </c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6">
        <f>ROUND(AT94,2)</f>
        <v>0</v>
      </c>
      <c r="AL28" s="36"/>
      <c r="AM28" s="36"/>
      <c r="AN28" s="36"/>
      <c r="AO28" s="36"/>
      <c r="AP28" s="39"/>
      <c r="AQ28" s="39"/>
      <c r="AR28" s="40"/>
      <c r="BG28" s="25"/>
    </row>
    <row r="29" s="2" customFormat="1" ht="14.4" customHeight="1">
      <c r="A29" s="37"/>
      <c r="B29" s="38"/>
      <c r="C29" s="39"/>
      <c r="D29" s="33" t="s">
        <v>50</v>
      </c>
      <c r="E29" s="39"/>
      <c r="F29" s="39"/>
      <c r="G29" s="39"/>
      <c r="H29" s="39"/>
      <c r="I29" s="39"/>
      <c r="J29" s="39"/>
      <c r="K29" s="39"/>
      <c r="L29" s="39"/>
      <c r="M29" s="39"/>
      <c r="N29" s="39"/>
      <c r="O29" s="39"/>
      <c r="P29" s="39"/>
      <c r="Q29" s="39"/>
      <c r="R29" s="39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  <c r="AF29" s="39"/>
      <c r="AG29" s="39"/>
      <c r="AH29" s="39"/>
      <c r="AI29" s="39"/>
      <c r="AJ29" s="39"/>
      <c r="AK29" s="34">
        <f>ROUND(AG98, 2)</f>
        <v>0</v>
      </c>
      <c r="AL29" s="34"/>
      <c r="AM29" s="34"/>
      <c r="AN29" s="34"/>
      <c r="AO29" s="34"/>
      <c r="AP29" s="39"/>
      <c r="AQ29" s="39"/>
      <c r="AR29" s="40"/>
      <c r="BG29" s="25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G30" s="25"/>
    </row>
    <row r="31" s="2" customFormat="1" ht="25.92" customHeight="1">
      <c r="A31" s="37"/>
      <c r="B31" s="38"/>
      <c r="C31" s="39"/>
      <c r="D31" s="41" t="s">
        <v>51</v>
      </c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3">
        <f>ROUND(AK26 + AK29, 2)</f>
        <v>0</v>
      </c>
      <c r="AL31" s="42"/>
      <c r="AM31" s="42"/>
      <c r="AN31" s="42"/>
      <c r="AO31" s="42"/>
      <c r="AP31" s="39"/>
      <c r="AQ31" s="39"/>
      <c r="AR31" s="40"/>
      <c r="BG31" s="25"/>
    </row>
    <row r="32" s="2" customFormat="1" ht="6.96" customHeight="1">
      <c r="A32" s="37"/>
      <c r="B32" s="38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  <c r="R32" s="39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  <c r="AF32" s="39"/>
      <c r="AG32" s="39"/>
      <c r="AH32" s="39"/>
      <c r="AI32" s="39"/>
      <c r="AJ32" s="39"/>
      <c r="AK32" s="39"/>
      <c r="AL32" s="39"/>
      <c r="AM32" s="39"/>
      <c r="AN32" s="39"/>
      <c r="AO32" s="39"/>
      <c r="AP32" s="39"/>
      <c r="AQ32" s="39"/>
      <c r="AR32" s="40"/>
      <c r="BG32" s="25"/>
    </row>
    <row r="33" s="2" customFormat="1">
      <c r="A33" s="37"/>
      <c r="B33" s="38"/>
      <c r="C33" s="39"/>
      <c r="D33" s="39"/>
      <c r="E33" s="39"/>
      <c r="F33" s="39"/>
      <c r="G33" s="39"/>
      <c r="H33" s="39"/>
      <c r="I33" s="39"/>
      <c r="J33" s="39"/>
      <c r="K33" s="39"/>
      <c r="L33" s="44" t="s">
        <v>52</v>
      </c>
      <c r="M33" s="44"/>
      <c r="N33" s="44"/>
      <c r="O33" s="44"/>
      <c r="P33" s="44"/>
      <c r="Q33" s="39"/>
      <c r="R33" s="39"/>
      <c r="S33" s="39"/>
      <c r="T33" s="39"/>
      <c r="U33" s="39"/>
      <c r="V33" s="39"/>
      <c r="W33" s="44" t="s">
        <v>53</v>
      </c>
      <c r="X33" s="44"/>
      <c r="Y33" s="44"/>
      <c r="Z33" s="44"/>
      <c r="AA33" s="44"/>
      <c r="AB33" s="44"/>
      <c r="AC33" s="44"/>
      <c r="AD33" s="44"/>
      <c r="AE33" s="44"/>
      <c r="AF33" s="39"/>
      <c r="AG33" s="39"/>
      <c r="AH33" s="39"/>
      <c r="AI33" s="39"/>
      <c r="AJ33" s="39"/>
      <c r="AK33" s="44" t="s">
        <v>54</v>
      </c>
      <c r="AL33" s="44"/>
      <c r="AM33" s="44"/>
      <c r="AN33" s="44"/>
      <c r="AO33" s="44"/>
      <c r="AP33" s="39"/>
      <c r="AQ33" s="39"/>
      <c r="AR33" s="40"/>
      <c r="BG33" s="25"/>
    </row>
    <row r="34" s="3" customFormat="1" ht="14.4" customHeight="1">
      <c r="A34" s="3"/>
      <c r="B34" s="45"/>
      <c r="C34" s="46"/>
      <c r="D34" s="26" t="s">
        <v>55</v>
      </c>
      <c r="E34" s="46"/>
      <c r="F34" s="26" t="s">
        <v>56</v>
      </c>
      <c r="G34" s="46"/>
      <c r="H34" s="46"/>
      <c r="I34" s="46"/>
      <c r="J34" s="46"/>
      <c r="K34" s="46"/>
      <c r="L34" s="47">
        <v>0.20999999999999999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SUM(CD98:CD102),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f>ROUND(AX94 + SUM(BY98:BY102), 2)</f>
        <v>0</v>
      </c>
      <c r="AL34" s="46"/>
      <c r="AM34" s="46"/>
      <c r="AN34" s="46"/>
      <c r="AO34" s="46"/>
      <c r="AP34" s="46"/>
      <c r="AQ34" s="46"/>
      <c r="AR34" s="49"/>
      <c r="BG34" s="50"/>
    </row>
    <row r="35" s="3" customFormat="1" ht="14.4" customHeight="1">
      <c r="A35" s="3"/>
      <c r="B35" s="45"/>
      <c r="C35" s="46"/>
      <c r="D35" s="46"/>
      <c r="E35" s="46"/>
      <c r="F35" s="26" t="s">
        <v>57</v>
      </c>
      <c r="G35" s="46"/>
      <c r="H35" s="46"/>
      <c r="I35" s="46"/>
      <c r="J35" s="46"/>
      <c r="K35" s="46"/>
      <c r="L35" s="47">
        <v>0.14999999999999999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SUM(CE98:CE102),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f>ROUND(AY94 + SUM(BZ98:BZ102), 2)</f>
        <v>0</v>
      </c>
      <c r="AL35" s="46"/>
      <c r="AM35" s="46"/>
      <c r="AN35" s="46"/>
      <c r="AO35" s="46"/>
      <c r="AP35" s="46"/>
      <c r="AQ35" s="46"/>
      <c r="AR35" s="49"/>
      <c r="BG35" s="3"/>
    </row>
    <row r="36" hidden="1" s="3" customFormat="1" ht="14.4" customHeight="1">
      <c r="A36" s="3"/>
      <c r="B36" s="45"/>
      <c r="C36" s="46"/>
      <c r="D36" s="46"/>
      <c r="E36" s="46"/>
      <c r="F36" s="26" t="s">
        <v>58</v>
      </c>
      <c r="G36" s="46"/>
      <c r="H36" s="46"/>
      <c r="I36" s="46"/>
      <c r="J36" s="46"/>
      <c r="K36" s="46"/>
      <c r="L36" s="47">
        <v>0.20999999999999999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SUM(CF98:CF102),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G36" s="3"/>
    </row>
    <row r="37" hidden="1" s="3" customFormat="1" ht="14.4" customHeight="1">
      <c r="A37" s="3"/>
      <c r="B37" s="45"/>
      <c r="C37" s="46"/>
      <c r="D37" s="46"/>
      <c r="E37" s="46"/>
      <c r="F37" s="26" t="s">
        <v>59</v>
      </c>
      <c r="G37" s="46"/>
      <c r="H37" s="46"/>
      <c r="I37" s="46"/>
      <c r="J37" s="46"/>
      <c r="K37" s="46"/>
      <c r="L37" s="47">
        <v>0.14999999999999999</v>
      </c>
      <c r="M37" s="46"/>
      <c r="N37" s="46"/>
      <c r="O37" s="46"/>
      <c r="P37" s="46"/>
      <c r="Q37" s="46"/>
      <c r="R37" s="46"/>
      <c r="S37" s="46"/>
      <c r="T37" s="46"/>
      <c r="U37" s="46"/>
      <c r="V37" s="46"/>
      <c r="W37" s="48">
        <f>ROUND(BE94 + SUM(CG98:CG102), 2)</f>
        <v>0</v>
      </c>
      <c r="X37" s="46"/>
      <c r="Y37" s="46"/>
      <c r="Z37" s="46"/>
      <c r="AA37" s="46"/>
      <c r="AB37" s="46"/>
      <c r="AC37" s="46"/>
      <c r="AD37" s="46"/>
      <c r="AE37" s="46"/>
      <c r="AF37" s="46"/>
      <c r="AG37" s="46"/>
      <c r="AH37" s="46"/>
      <c r="AI37" s="46"/>
      <c r="AJ37" s="46"/>
      <c r="AK37" s="48">
        <v>0</v>
      </c>
      <c r="AL37" s="46"/>
      <c r="AM37" s="46"/>
      <c r="AN37" s="46"/>
      <c r="AO37" s="46"/>
      <c r="AP37" s="46"/>
      <c r="AQ37" s="46"/>
      <c r="AR37" s="49"/>
      <c r="BG37" s="3"/>
    </row>
    <row r="38" hidden="1" s="3" customFormat="1" ht="14.4" customHeight="1">
      <c r="A38" s="3"/>
      <c r="B38" s="45"/>
      <c r="C38" s="46"/>
      <c r="D38" s="46"/>
      <c r="E38" s="46"/>
      <c r="F38" s="26" t="s">
        <v>60</v>
      </c>
      <c r="G38" s="46"/>
      <c r="H38" s="46"/>
      <c r="I38" s="46"/>
      <c r="J38" s="46"/>
      <c r="K38" s="46"/>
      <c r="L38" s="47">
        <v>0</v>
      </c>
      <c r="M38" s="46"/>
      <c r="N38" s="46"/>
      <c r="O38" s="46"/>
      <c r="P38" s="46"/>
      <c r="Q38" s="46"/>
      <c r="R38" s="46"/>
      <c r="S38" s="46"/>
      <c r="T38" s="46"/>
      <c r="U38" s="46"/>
      <c r="V38" s="46"/>
      <c r="W38" s="48">
        <f>ROUND(BF94 + SUM(CH98:CH102), 2)</f>
        <v>0</v>
      </c>
      <c r="X38" s="46"/>
      <c r="Y38" s="46"/>
      <c r="Z38" s="46"/>
      <c r="AA38" s="46"/>
      <c r="AB38" s="46"/>
      <c r="AC38" s="46"/>
      <c r="AD38" s="46"/>
      <c r="AE38" s="46"/>
      <c r="AF38" s="46"/>
      <c r="AG38" s="46"/>
      <c r="AH38" s="46"/>
      <c r="AI38" s="46"/>
      <c r="AJ38" s="46"/>
      <c r="AK38" s="48">
        <v>0</v>
      </c>
      <c r="AL38" s="46"/>
      <c r="AM38" s="46"/>
      <c r="AN38" s="46"/>
      <c r="AO38" s="46"/>
      <c r="AP38" s="46"/>
      <c r="AQ38" s="46"/>
      <c r="AR38" s="49"/>
      <c r="BG38" s="3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G39" s="37"/>
    </row>
    <row r="40" s="2" customFormat="1" ht="25.92" customHeight="1">
      <c r="A40" s="37"/>
      <c r="B40" s="38"/>
      <c r="C40" s="51"/>
      <c r="D40" s="52" t="s">
        <v>61</v>
      </c>
      <c r="E40" s="53"/>
      <c r="F40" s="53"/>
      <c r="G40" s="53"/>
      <c r="H40" s="53"/>
      <c r="I40" s="53"/>
      <c r="J40" s="53"/>
      <c r="K40" s="53"/>
      <c r="L40" s="53"/>
      <c r="M40" s="53"/>
      <c r="N40" s="53"/>
      <c r="O40" s="53"/>
      <c r="P40" s="53"/>
      <c r="Q40" s="53"/>
      <c r="R40" s="53"/>
      <c r="S40" s="53"/>
      <c r="T40" s="54" t="s">
        <v>62</v>
      </c>
      <c r="U40" s="53"/>
      <c r="V40" s="53"/>
      <c r="W40" s="53"/>
      <c r="X40" s="55" t="s">
        <v>63</v>
      </c>
      <c r="Y40" s="53"/>
      <c r="Z40" s="53"/>
      <c r="AA40" s="53"/>
      <c r="AB40" s="53"/>
      <c r="AC40" s="53"/>
      <c r="AD40" s="53"/>
      <c r="AE40" s="53"/>
      <c r="AF40" s="53"/>
      <c r="AG40" s="53"/>
      <c r="AH40" s="53"/>
      <c r="AI40" s="53"/>
      <c r="AJ40" s="53"/>
      <c r="AK40" s="56">
        <f>SUM(AK31:AK38)</f>
        <v>0</v>
      </c>
      <c r="AL40" s="53"/>
      <c r="AM40" s="53"/>
      <c r="AN40" s="53"/>
      <c r="AO40" s="57"/>
      <c r="AP40" s="51"/>
      <c r="AQ40" s="51"/>
      <c r="AR40" s="40"/>
      <c r="BG40" s="37"/>
    </row>
    <row r="41" s="2" customFormat="1" ht="6.96" customHeight="1">
      <c r="A41" s="37"/>
      <c r="B41" s="38"/>
      <c r="C41" s="39"/>
      <c r="D41" s="39"/>
      <c r="E41" s="39"/>
      <c r="F41" s="39"/>
      <c r="G41" s="39"/>
      <c r="H41" s="39"/>
      <c r="I41" s="39"/>
      <c r="J41" s="39"/>
      <c r="K41" s="39"/>
      <c r="L41" s="39"/>
      <c r="M41" s="39"/>
      <c r="N41" s="39"/>
      <c r="O41" s="39"/>
      <c r="P41" s="39"/>
      <c r="Q41" s="39"/>
      <c r="R41" s="39"/>
      <c r="S41" s="39"/>
      <c r="T41" s="39"/>
      <c r="U41" s="39"/>
      <c r="V41" s="39"/>
      <c r="W41" s="39"/>
      <c r="X41" s="39"/>
      <c r="Y41" s="39"/>
      <c r="Z41" s="39"/>
      <c r="AA41" s="39"/>
      <c r="AB41" s="39"/>
      <c r="AC41" s="39"/>
      <c r="AD41" s="39"/>
      <c r="AE41" s="39"/>
      <c r="AF41" s="39"/>
      <c r="AG41" s="39"/>
      <c r="AH41" s="39"/>
      <c r="AI41" s="39"/>
      <c r="AJ41" s="39"/>
      <c r="AK41" s="39"/>
      <c r="AL41" s="39"/>
      <c r="AM41" s="39"/>
      <c r="AN41" s="39"/>
      <c r="AO41" s="39"/>
      <c r="AP41" s="39"/>
      <c r="AQ41" s="39"/>
      <c r="AR41" s="40"/>
      <c r="BG41" s="37"/>
    </row>
    <row r="42" s="2" customFormat="1" ht="14.4" customHeight="1">
      <c r="A42" s="37"/>
      <c r="B42" s="38"/>
      <c r="C42" s="39"/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0"/>
      <c r="BG42" s="37"/>
    </row>
    <row r="43" s="1" customFormat="1" ht="14.4" customHeight="1">
      <c r="B43" s="15"/>
      <c r="C43" s="16"/>
      <c r="D43" s="16"/>
      <c r="E43" s="16"/>
      <c r="F43" s="16"/>
      <c r="G43" s="16"/>
      <c r="H43" s="16"/>
      <c r="I43" s="16"/>
      <c r="J43" s="16"/>
      <c r="K43" s="16"/>
      <c r="L43" s="16"/>
      <c r="M43" s="16"/>
      <c r="N43" s="16"/>
      <c r="O43" s="16"/>
      <c r="P43" s="16"/>
      <c r="Q43" s="16"/>
      <c r="R43" s="16"/>
      <c r="S43" s="16"/>
      <c r="T43" s="16"/>
      <c r="U43" s="16"/>
      <c r="V43" s="16"/>
      <c r="W43" s="16"/>
      <c r="X43" s="16"/>
      <c r="Y43" s="16"/>
      <c r="Z43" s="16"/>
      <c r="AA43" s="16"/>
      <c r="AB43" s="16"/>
      <c r="AC43" s="16"/>
      <c r="AD43" s="16"/>
      <c r="AE43" s="16"/>
      <c r="AF43" s="16"/>
      <c r="AG43" s="16"/>
      <c r="AH43" s="16"/>
      <c r="AI43" s="16"/>
      <c r="AJ43" s="16"/>
      <c r="AK43" s="16"/>
      <c r="AL43" s="16"/>
      <c r="AM43" s="16"/>
      <c r="AN43" s="16"/>
      <c r="AO43" s="16"/>
      <c r="AP43" s="16"/>
      <c r="AQ43" s="16"/>
      <c r="AR43" s="14"/>
    </row>
    <row r="44" s="1" customFormat="1" ht="14.4" customHeight="1">
      <c r="B44" s="15"/>
      <c r="C44" s="16"/>
      <c r="D44" s="16"/>
      <c r="E44" s="16"/>
      <c r="F44" s="16"/>
      <c r="G44" s="16"/>
      <c r="H44" s="16"/>
      <c r="I44" s="16"/>
      <c r="J44" s="16"/>
      <c r="K44" s="16"/>
      <c r="L44" s="16"/>
      <c r="M44" s="16"/>
      <c r="N44" s="16"/>
      <c r="O44" s="16"/>
      <c r="P44" s="16"/>
      <c r="Q44" s="16"/>
      <c r="R44" s="16"/>
      <c r="S44" s="16"/>
      <c r="T44" s="16"/>
      <c r="U44" s="16"/>
      <c r="V44" s="16"/>
      <c r="W44" s="16"/>
      <c r="X44" s="16"/>
      <c r="Y44" s="16"/>
      <c r="Z44" s="16"/>
      <c r="AA44" s="16"/>
      <c r="AB44" s="16"/>
      <c r="AC44" s="16"/>
      <c r="AD44" s="16"/>
      <c r="AE44" s="16"/>
      <c r="AF44" s="16"/>
      <c r="AG44" s="16"/>
      <c r="AH44" s="16"/>
      <c r="AI44" s="16"/>
      <c r="AJ44" s="16"/>
      <c r="AK44" s="16"/>
      <c r="AL44" s="16"/>
      <c r="AM44" s="16"/>
      <c r="AN44" s="16"/>
      <c r="AO44" s="16"/>
      <c r="AP44" s="16"/>
      <c r="AQ44" s="16"/>
      <c r="AR44" s="14"/>
    </row>
    <row r="45" s="1" customFormat="1" ht="14.4" customHeight="1">
      <c r="B45" s="15"/>
      <c r="C45" s="16"/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16"/>
      <c r="S45" s="16"/>
      <c r="T45" s="16"/>
      <c r="U45" s="16"/>
      <c r="V45" s="16"/>
      <c r="W45" s="16"/>
      <c r="X45" s="16"/>
      <c r="Y45" s="16"/>
      <c r="Z45" s="16"/>
      <c r="AA45" s="16"/>
      <c r="AB45" s="16"/>
      <c r="AC45" s="16"/>
      <c r="AD45" s="16"/>
      <c r="AE45" s="16"/>
      <c r="AF45" s="16"/>
      <c r="AG45" s="16"/>
      <c r="AH45" s="16"/>
      <c r="AI45" s="16"/>
      <c r="AJ45" s="16"/>
      <c r="AK45" s="16"/>
      <c r="AL45" s="16"/>
      <c r="AM45" s="16"/>
      <c r="AN45" s="16"/>
      <c r="AO45" s="16"/>
      <c r="AP45" s="16"/>
      <c r="AQ45" s="16"/>
      <c r="AR45" s="14"/>
    </row>
    <row r="46" s="1" customFormat="1" ht="14.4" customHeight="1">
      <c r="B46" s="15"/>
      <c r="C46" s="16"/>
      <c r="D46" s="16"/>
      <c r="E46" s="16"/>
      <c r="F46" s="16"/>
      <c r="G46" s="16"/>
      <c r="H46" s="16"/>
      <c r="I46" s="16"/>
      <c r="J46" s="16"/>
      <c r="K46" s="16"/>
      <c r="L46" s="16"/>
      <c r="M46" s="16"/>
      <c r="N46" s="16"/>
      <c r="O46" s="16"/>
      <c r="P46" s="16"/>
      <c r="Q46" s="16"/>
      <c r="R46" s="16"/>
      <c r="S46" s="16"/>
      <c r="T46" s="16"/>
      <c r="U46" s="16"/>
      <c r="V46" s="16"/>
      <c r="W46" s="16"/>
      <c r="X46" s="16"/>
      <c r="Y46" s="16"/>
      <c r="Z46" s="16"/>
      <c r="AA46" s="16"/>
      <c r="AB46" s="16"/>
      <c r="AC46" s="16"/>
      <c r="AD46" s="16"/>
      <c r="AE46" s="16"/>
      <c r="AF46" s="16"/>
      <c r="AG46" s="16"/>
      <c r="AH46" s="16"/>
      <c r="AI46" s="16"/>
      <c r="AJ46" s="16"/>
      <c r="AK46" s="16"/>
      <c r="AL46" s="16"/>
      <c r="AM46" s="16"/>
      <c r="AN46" s="16"/>
      <c r="AO46" s="16"/>
      <c r="AP46" s="16"/>
      <c r="AQ46" s="16"/>
      <c r="AR46" s="14"/>
    </row>
    <row r="47" s="1" customFormat="1" ht="14.4" customHeight="1">
      <c r="B47" s="15"/>
      <c r="C47" s="16"/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16"/>
      <c r="S47" s="16"/>
      <c r="T47" s="16"/>
      <c r="U47" s="16"/>
      <c r="V47" s="16"/>
      <c r="W47" s="16"/>
      <c r="X47" s="16"/>
      <c r="Y47" s="16"/>
      <c r="Z47" s="16"/>
      <c r="AA47" s="16"/>
      <c r="AB47" s="16"/>
      <c r="AC47" s="16"/>
      <c r="AD47" s="16"/>
      <c r="AE47" s="16"/>
      <c r="AF47" s="16"/>
      <c r="AG47" s="16"/>
      <c r="AH47" s="16"/>
      <c r="AI47" s="16"/>
      <c r="AJ47" s="16"/>
      <c r="AK47" s="16"/>
      <c r="AL47" s="16"/>
      <c r="AM47" s="16"/>
      <c r="AN47" s="16"/>
      <c r="AO47" s="16"/>
      <c r="AP47" s="16"/>
      <c r="AQ47" s="16"/>
      <c r="AR47" s="14"/>
    </row>
    <row r="48" s="1" customFormat="1" ht="14.4" customHeight="1">
      <c r="B48" s="15"/>
      <c r="C48" s="16"/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16"/>
      <c r="S48" s="16"/>
      <c r="T48" s="16"/>
      <c r="U48" s="16"/>
      <c r="V48" s="16"/>
      <c r="W48" s="16"/>
      <c r="X48" s="16"/>
      <c r="Y48" s="16"/>
      <c r="Z48" s="16"/>
      <c r="AA48" s="16"/>
      <c r="AB48" s="16"/>
      <c r="AC48" s="16"/>
      <c r="AD48" s="16"/>
      <c r="AE48" s="16"/>
      <c r="AF48" s="16"/>
      <c r="AG48" s="16"/>
      <c r="AH48" s="16"/>
      <c r="AI48" s="16"/>
      <c r="AJ48" s="16"/>
      <c r="AK48" s="16"/>
      <c r="AL48" s="16"/>
      <c r="AM48" s="16"/>
      <c r="AN48" s="16"/>
      <c r="AO48" s="16"/>
      <c r="AP48" s="16"/>
      <c r="AQ48" s="16"/>
      <c r="AR48" s="14"/>
    </row>
    <row r="49" s="2" customFormat="1" ht="14.4" customHeight="1">
      <c r="B49" s="58"/>
      <c r="C49" s="59"/>
      <c r="D49" s="60" t="s">
        <v>64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65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5"/>
      <c r="C50" s="16"/>
      <c r="D50" s="16"/>
      <c r="E50" s="16"/>
      <c r="F50" s="16"/>
      <c r="G50" s="16"/>
      <c r="H50" s="16"/>
      <c r="I50" s="16"/>
      <c r="J50" s="16"/>
      <c r="K50" s="16"/>
      <c r="L50" s="16"/>
      <c r="M50" s="16"/>
      <c r="N50" s="16"/>
      <c r="O50" s="16"/>
      <c r="P50" s="16"/>
      <c r="Q50" s="16"/>
      <c r="R50" s="16"/>
      <c r="S50" s="16"/>
      <c r="T50" s="16"/>
      <c r="U50" s="16"/>
      <c r="V50" s="16"/>
      <c r="W50" s="16"/>
      <c r="X50" s="16"/>
      <c r="Y50" s="16"/>
      <c r="Z50" s="16"/>
      <c r="AA50" s="16"/>
      <c r="AB50" s="16"/>
      <c r="AC50" s="16"/>
      <c r="AD50" s="16"/>
      <c r="AE50" s="16"/>
      <c r="AF50" s="16"/>
      <c r="AG50" s="16"/>
      <c r="AH50" s="16"/>
      <c r="AI50" s="16"/>
      <c r="AJ50" s="16"/>
      <c r="AK50" s="16"/>
      <c r="AL50" s="16"/>
      <c r="AM50" s="16"/>
      <c r="AN50" s="16"/>
      <c r="AO50" s="16"/>
      <c r="AP50" s="16"/>
      <c r="AQ50" s="16"/>
      <c r="AR50" s="14"/>
    </row>
    <row r="51">
      <c r="B51" s="15"/>
      <c r="C51" s="16"/>
      <c r="D51" s="16"/>
      <c r="E51" s="16"/>
      <c r="F51" s="16"/>
      <c r="G51" s="16"/>
      <c r="H51" s="16"/>
      <c r="I51" s="16"/>
      <c r="J51" s="16"/>
      <c r="K51" s="16"/>
      <c r="L51" s="16"/>
      <c r="M51" s="16"/>
      <c r="N51" s="16"/>
      <c r="O51" s="16"/>
      <c r="P51" s="16"/>
      <c r="Q51" s="16"/>
      <c r="R51" s="16"/>
      <c r="S51" s="16"/>
      <c r="T51" s="16"/>
      <c r="U51" s="16"/>
      <c r="V51" s="16"/>
      <c r="W51" s="16"/>
      <c r="X51" s="16"/>
      <c r="Y51" s="16"/>
      <c r="Z51" s="16"/>
      <c r="AA51" s="16"/>
      <c r="AB51" s="16"/>
      <c r="AC51" s="16"/>
      <c r="AD51" s="16"/>
      <c r="AE51" s="16"/>
      <c r="AF51" s="16"/>
      <c r="AG51" s="16"/>
      <c r="AH51" s="16"/>
      <c r="AI51" s="16"/>
      <c r="AJ51" s="16"/>
      <c r="AK51" s="16"/>
      <c r="AL51" s="16"/>
      <c r="AM51" s="16"/>
      <c r="AN51" s="16"/>
      <c r="AO51" s="16"/>
      <c r="AP51" s="16"/>
      <c r="AQ51" s="16"/>
      <c r="AR51" s="14"/>
    </row>
    <row r="52">
      <c r="B52" s="15"/>
      <c r="C52" s="16"/>
      <c r="D52" s="16"/>
      <c r="E52" s="16"/>
      <c r="F52" s="16"/>
      <c r="G52" s="16"/>
      <c r="H52" s="16"/>
      <c r="I52" s="16"/>
      <c r="J52" s="16"/>
      <c r="K52" s="16"/>
      <c r="L52" s="16"/>
      <c r="M52" s="16"/>
      <c r="N52" s="16"/>
      <c r="O52" s="16"/>
      <c r="P52" s="16"/>
      <c r="Q52" s="16"/>
      <c r="R52" s="16"/>
      <c r="S52" s="16"/>
      <c r="T52" s="16"/>
      <c r="U52" s="16"/>
      <c r="V52" s="16"/>
      <c r="W52" s="16"/>
      <c r="X52" s="16"/>
      <c r="Y52" s="16"/>
      <c r="Z52" s="16"/>
      <c r="AA52" s="16"/>
      <c r="AB52" s="16"/>
      <c r="AC52" s="16"/>
      <c r="AD52" s="16"/>
      <c r="AE52" s="16"/>
      <c r="AF52" s="16"/>
      <c r="AG52" s="16"/>
      <c r="AH52" s="16"/>
      <c r="AI52" s="16"/>
      <c r="AJ52" s="16"/>
      <c r="AK52" s="16"/>
      <c r="AL52" s="16"/>
      <c r="AM52" s="16"/>
      <c r="AN52" s="16"/>
      <c r="AO52" s="16"/>
      <c r="AP52" s="16"/>
      <c r="AQ52" s="16"/>
      <c r="AR52" s="14"/>
    </row>
    <row r="53">
      <c r="B53" s="15"/>
      <c r="C53" s="16"/>
      <c r="D53" s="16"/>
      <c r="E53" s="16"/>
      <c r="F53" s="16"/>
      <c r="G53" s="16"/>
      <c r="H53" s="16"/>
      <c r="I53" s="16"/>
      <c r="J53" s="16"/>
      <c r="K53" s="16"/>
      <c r="L53" s="16"/>
      <c r="M53" s="16"/>
      <c r="N53" s="16"/>
      <c r="O53" s="16"/>
      <c r="P53" s="16"/>
      <c r="Q53" s="16"/>
      <c r="R53" s="16"/>
      <c r="S53" s="16"/>
      <c r="T53" s="16"/>
      <c r="U53" s="16"/>
      <c r="V53" s="16"/>
      <c r="W53" s="16"/>
      <c r="X53" s="16"/>
      <c r="Y53" s="16"/>
      <c r="Z53" s="16"/>
      <c r="AA53" s="16"/>
      <c r="AB53" s="16"/>
      <c r="AC53" s="16"/>
      <c r="AD53" s="16"/>
      <c r="AE53" s="16"/>
      <c r="AF53" s="16"/>
      <c r="AG53" s="16"/>
      <c r="AH53" s="16"/>
      <c r="AI53" s="16"/>
      <c r="AJ53" s="16"/>
      <c r="AK53" s="16"/>
      <c r="AL53" s="16"/>
      <c r="AM53" s="16"/>
      <c r="AN53" s="16"/>
      <c r="AO53" s="16"/>
      <c r="AP53" s="16"/>
      <c r="AQ53" s="16"/>
      <c r="AR53" s="14"/>
    </row>
    <row r="54">
      <c r="B54" s="15"/>
      <c r="C54" s="16"/>
      <c r="D54" s="16"/>
      <c r="E54" s="16"/>
      <c r="F54" s="16"/>
      <c r="G54" s="16"/>
      <c r="H54" s="16"/>
      <c r="I54" s="16"/>
      <c r="J54" s="16"/>
      <c r="K54" s="16"/>
      <c r="L54" s="16"/>
      <c r="M54" s="16"/>
      <c r="N54" s="16"/>
      <c r="O54" s="16"/>
      <c r="P54" s="16"/>
      <c r="Q54" s="16"/>
      <c r="R54" s="16"/>
      <c r="S54" s="16"/>
      <c r="T54" s="16"/>
      <c r="U54" s="16"/>
      <c r="V54" s="16"/>
      <c r="W54" s="16"/>
      <c r="X54" s="16"/>
      <c r="Y54" s="16"/>
      <c r="Z54" s="16"/>
      <c r="AA54" s="16"/>
      <c r="AB54" s="16"/>
      <c r="AC54" s="16"/>
      <c r="AD54" s="16"/>
      <c r="AE54" s="16"/>
      <c r="AF54" s="16"/>
      <c r="AG54" s="16"/>
      <c r="AH54" s="16"/>
      <c r="AI54" s="16"/>
      <c r="AJ54" s="16"/>
      <c r="AK54" s="16"/>
      <c r="AL54" s="16"/>
      <c r="AM54" s="16"/>
      <c r="AN54" s="16"/>
      <c r="AO54" s="16"/>
      <c r="AP54" s="16"/>
      <c r="AQ54" s="16"/>
      <c r="AR54" s="14"/>
    </row>
    <row r="55">
      <c r="B55" s="15"/>
      <c r="C55" s="16"/>
      <c r="D55" s="16"/>
      <c r="E55" s="16"/>
      <c r="F55" s="16"/>
      <c r="G55" s="16"/>
      <c r="H55" s="16"/>
      <c r="I55" s="16"/>
      <c r="J55" s="16"/>
      <c r="K55" s="16"/>
      <c r="L55" s="16"/>
      <c r="M55" s="16"/>
      <c r="N55" s="16"/>
      <c r="O55" s="16"/>
      <c r="P55" s="16"/>
      <c r="Q55" s="16"/>
      <c r="R55" s="16"/>
      <c r="S55" s="16"/>
      <c r="T55" s="16"/>
      <c r="U55" s="16"/>
      <c r="V55" s="16"/>
      <c r="W55" s="16"/>
      <c r="X55" s="16"/>
      <c r="Y55" s="16"/>
      <c r="Z55" s="16"/>
      <c r="AA55" s="16"/>
      <c r="AB55" s="16"/>
      <c r="AC55" s="16"/>
      <c r="AD55" s="16"/>
      <c r="AE55" s="16"/>
      <c r="AF55" s="16"/>
      <c r="AG55" s="16"/>
      <c r="AH55" s="16"/>
      <c r="AI55" s="16"/>
      <c r="AJ55" s="16"/>
      <c r="AK55" s="16"/>
      <c r="AL55" s="16"/>
      <c r="AM55" s="16"/>
      <c r="AN55" s="16"/>
      <c r="AO55" s="16"/>
      <c r="AP55" s="16"/>
      <c r="AQ55" s="16"/>
      <c r="AR55" s="14"/>
    </row>
    <row r="56">
      <c r="B56" s="15"/>
      <c r="C56" s="16"/>
      <c r="D56" s="16"/>
      <c r="E56" s="16"/>
      <c r="F56" s="16"/>
      <c r="G56" s="16"/>
      <c r="H56" s="16"/>
      <c r="I56" s="16"/>
      <c r="J56" s="16"/>
      <c r="K56" s="16"/>
      <c r="L56" s="16"/>
      <c r="M56" s="16"/>
      <c r="N56" s="16"/>
      <c r="O56" s="16"/>
      <c r="P56" s="16"/>
      <c r="Q56" s="16"/>
      <c r="R56" s="16"/>
      <c r="S56" s="16"/>
      <c r="T56" s="16"/>
      <c r="U56" s="16"/>
      <c r="V56" s="16"/>
      <c r="W56" s="16"/>
      <c r="X56" s="16"/>
      <c r="Y56" s="16"/>
      <c r="Z56" s="16"/>
      <c r="AA56" s="16"/>
      <c r="AB56" s="16"/>
      <c r="AC56" s="16"/>
      <c r="AD56" s="16"/>
      <c r="AE56" s="16"/>
      <c r="AF56" s="16"/>
      <c r="AG56" s="16"/>
      <c r="AH56" s="16"/>
      <c r="AI56" s="16"/>
      <c r="AJ56" s="16"/>
      <c r="AK56" s="16"/>
      <c r="AL56" s="16"/>
      <c r="AM56" s="16"/>
      <c r="AN56" s="16"/>
      <c r="AO56" s="16"/>
      <c r="AP56" s="16"/>
      <c r="AQ56" s="16"/>
      <c r="AR56" s="14"/>
    </row>
    <row r="57">
      <c r="B57" s="15"/>
      <c r="C57" s="16"/>
      <c r="D57" s="16"/>
      <c r="E57" s="16"/>
      <c r="F57" s="16"/>
      <c r="G57" s="16"/>
      <c r="H57" s="16"/>
      <c r="I57" s="16"/>
      <c r="J57" s="16"/>
      <c r="K57" s="16"/>
      <c r="L57" s="16"/>
      <c r="M57" s="16"/>
      <c r="N57" s="16"/>
      <c r="O57" s="16"/>
      <c r="P57" s="16"/>
      <c r="Q57" s="16"/>
      <c r="R57" s="16"/>
      <c r="S57" s="16"/>
      <c r="T57" s="16"/>
      <c r="U57" s="16"/>
      <c r="V57" s="16"/>
      <c r="W57" s="16"/>
      <c r="X57" s="16"/>
      <c r="Y57" s="16"/>
      <c r="Z57" s="16"/>
      <c r="AA57" s="16"/>
      <c r="AB57" s="16"/>
      <c r="AC57" s="16"/>
      <c r="AD57" s="16"/>
      <c r="AE57" s="16"/>
      <c r="AF57" s="16"/>
      <c r="AG57" s="16"/>
      <c r="AH57" s="16"/>
      <c r="AI57" s="16"/>
      <c r="AJ57" s="16"/>
      <c r="AK57" s="16"/>
      <c r="AL57" s="16"/>
      <c r="AM57" s="16"/>
      <c r="AN57" s="16"/>
      <c r="AO57" s="16"/>
      <c r="AP57" s="16"/>
      <c r="AQ57" s="16"/>
      <c r="AR57" s="14"/>
    </row>
    <row r="58">
      <c r="B58" s="15"/>
      <c r="C58" s="16"/>
      <c r="D58" s="16"/>
      <c r="E58" s="16"/>
      <c r="F58" s="16"/>
      <c r="G58" s="16"/>
      <c r="H58" s="16"/>
      <c r="I58" s="16"/>
      <c r="J58" s="16"/>
      <c r="K58" s="16"/>
      <c r="L58" s="16"/>
      <c r="M58" s="16"/>
      <c r="N58" s="16"/>
      <c r="O58" s="16"/>
      <c r="P58" s="16"/>
      <c r="Q58" s="16"/>
      <c r="R58" s="16"/>
      <c r="S58" s="16"/>
      <c r="T58" s="16"/>
      <c r="U58" s="16"/>
      <c r="V58" s="16"/>
      <c r="W58" s="16"/>
      <c r="X58" s="16"/>
      <c r="Y58" s="16"/>
      <c r="Z58" s="16"/>
      <c r="AA58" s="16"/>
      <c r="AB58" s="16"/>
      <c r="AC58" s="16"/>
      <c r="AD58" s="16"/>
      <c r="AE58" s="16"/>
      <c r="AF58" s="16"/>
      <c r="AG58" s="16"/>
      <c r="AH58" s="16"/>
      <c r="AI58" s="16"/>
      <c r="AJ58" s="16"/>
      <c r="AK58" s="16"/>
      <c r="AL58" s="16"/>
      <c r="AM58" s="16"/>
      <c r="AN58" s="16"/>
      <c r="AO58" s="16"/>
      <c r="AP58" s="16"/>
      <c r="AQ58" s="16"/>
      <c r="AR58" s="14"/>
    </row>
    <row r="59">
      <c r="B59" s="15"/>
      <c r="C59" s="16"/>
      <c r="D59" s="16"/>
      <c r="E59" s="16"/>
      <c r="F59" s="16"/>
      <c r="G59" s="16"/>
      <c r="H59" s="16"/>
      <c r="I59" s="16"/>
      <c r="J59" s="16"/>
      <c r="K59" s="16"/>
      <c r="L59" s="16"/>
      <c r="M59" s="16"/>
      <c r="N59" s="16"/>
      <c r="O59" s="16"/>
      <c r="P59" s="16"/>
      <c r="Q59" s="16"/>
      <c r="R59" s="16"/>
      <c r="S59" s="16"/>
      <c r="T59" s="16"/>
      <c r="U59" s="16"/>
      <c r="V59" s="16"/>
      <c r="W59" s="16"/>
      <c r="X59" s="16"/>
      <c r="Y59" s="16"/>
      <c r="Z59" s="16"/>
      <c r="AA59" s="16"/>
      <c r="AB59" s="16"/>
      <c r="AC59" s="16"/>
      <c r="AD59" s="16"/>
      <c r="AE59" s="16"/>
      <c r="AF59" s="16"/>
      <c r="AG59" s="16"/>
      <c r="AH59" s="16"/>
      <c r="AI59" s="16"/>
      <c r="AJ59" s="16"/>
      <c r="AK59" s="16"/>
      <c r="AL59" s="16"/>
      <c r="AM59" s="16"/>
      <c r="AN59" s="16"/>
      <c r="AO59" s="16"/>
      <c r="AP59" s="16"/>
      <c r="AQ59" s="16"/>
      <c r="AR59" s="14"/>
    </row>
    <row r="60" s="2" customFormat="1">
      <c r="A60" s="37"/>
      <c r="B60" s="38"/>
      <c r="C60" s="39"/>
      <c r="D60" s="63" t="s">
        <v>66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67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66</v>
      </c>
      <c r="AI60" s="42"/>
      <c r="AJ60" s="42"/>
      <c r="AK60" s="42"/>
      <c r="AL60" s="42"/>
      <c r="AM60" s="63" t="s">
        <v>67</v>
      </c>
      <c r="AN60" s="42"/>
      <c r="AO60" s="42"/>
      <c r="AP60" s="39"/>
      <c r="AQ60" s="39"/>
      <c r="AR60" s="40"/>
      <c r="BG60" s="37"/>
    </row>
    <row r="61">
      <c r="B61" s="15"/>
      <c r="C61" s="16"/>
      <c r="D61" s="16"/>
      <c r="E61" s="16"/>
      <c r="F61" s="16"/>
      <c r="G61" s="16"/>
      <c r="H61" s="16"/>
      <c r="I61" s="16"/>
      <c r="J61" s="16"/>
      <c r="K61" s="16"/>
      <c r="L61" s="16"/>
      <c r="M61" s="16"/>
      <c r="N61" s="16"/>
      <c r="O61" s="16"/>
      <c r="P61" s="16"/>
      <c r="Q61" s="16"/>
      <c r="R61" s="16"/>
      <c r="S61" s="16"/>
      <c r="T61" s="16"/>
      <c r="U61" s="16"/>
      <c r="V61" s="16"/>
      <c r="W61" s="16"/>
      <c r="X61" s="16"/>
      <c r="Y61" s="16"/>
      <c r="Z61" s="16"/>
      <c r="AA61" s="16"/>
      <c r="AB61" s="16"/>
      <c r="AC61" s="16"/>
      <c r="AD61" s="16"/>
      <c r="AE61" s="16"/>
      <c r="AF61" s="16"/>
      <c r="AG61" s="16"/>
      <c r="AH61" s="16"/>
      <c r="AI61" s="16"/>
      <c r="AJ61" s="16"/>
      <c r="AK61" s="16"/>
      <c r="AL61" s="16"/>
      <c r="AM61" s="16"/>
      <c r="AN61" s="16"/>
      <c r="AO61" s="16"/>
      <c r="AP61" s="16"/>
      <c r="AQ61" s="16"/>
      <c r="AR61" s="14"/>
    </row>
    <row r="62">
      <c r="B62" s="15"/>
      <c r="C62" s="16"/>
      <c r="D62" s="16"/>
      <c r="E62" s="16"/>
      <c r="F62" s="16"/>
      <c r="G62" s="16"/>
      <c r="H62" s="16"/>
      <c r="I62" s="16"/>
      <c r="J62" s="16"/>
      <c r="K62" s="16"/>
      <c r="L62" s="16"/>
      <c r="M62" s="16"/>
      <c r="N62" s="16"/>
      <c r="O62" s="16"/>
      <c r="P62" s="16"/>
      <c r="Q62" s="16"/>
      <c r="R62" s="16"/>
      <c r="S62" s="16"/>
      <c r="T62" s="16"/>
      <c r="U62" s="16"/>
      <c r="V62" s="16"/>
      <c r="W62" s="16"/>
      <c r="X62" s="16"/>
      <c r="Y62" s="16"/>
      <c r="Z62" s="16"/>
      <c r="AA62" s="16"/>
      <c r="AB62" s="16"/>
      <c r="AC62" s="16"/>
      <c r="AD62" s="16"/>
      <c r="AE62" s="16"/>
      <c r="AF62" s="16"/>
      <c r="AG62" s="16"/>
      <c r="AH62" s="16"/>
      <c r="AI62" s="16"/>
      <c r="AJ62" s="16"/>
      <c r="AK62" s="16"/>
      <c r="AL62" s="16"/>
      <c r="AM62" s="16"/>
      <c r="AN62" s="16"/>
      <c r="AO62" s="16"/>
      <c r="AP62" s="16"/>
      <c r="AQ62" s="16"/>
      <c r="AR62" s="14"/>
    </row>
    <row r="63">
      <c r="B63" s="15"/>
      <c r="C63" s="16"/>
      <c r="D63" s="16"/>
      <c r="E63" s="16"/>
      <c r="F63" s="16"/>
      <c r="G63" s="16"/>
      <c r="H63" s="16"/>
      <c r="I63" s="16"/>
      <c r="J63" s="16"/>
      <c r="K63" s="16"/>
      <c r="L63" s="16"/>
      <c r="M63" s="16"/>
      <c r="N63" s="16"/>
      <c r="O63" s="16"/>
      <c r="P63" s="16"/>
      <c r="Q63" s="16"/>
      <c r="R63" s="16"/>
      <c r="S63" s="16"/>
      <c r="T63" s="16"/>
      <c r="U63" s="16"/>
      <c r="V63" s="16"/>
      <c r="W63" s="16"/>
      <c r="X63" s="16"/>
      <c r="Y63" s="16"/>
      <c r="Z63" s="16"/>
      <c r="AA63" s="16"/>
      <c r="AB63" s="16"/>
      <c r="AC63" s="16"/>
      <c r="AD63" s="16"/>
      <c r="AE63" s="16"/>
      <c r="AF63" s="16"/>
      <c r="AG63" s="16"/>
      <c r="AH63" s="16"/>
      <c r="AI63" s="16"/>
      <c r="AJ63" s="16"/>
      <c r="AK63" s="16"/>
      <c r="AL63" s="16"/>
      <c r="AM63" s="16"/>
      <c r="AN63" s="16"/>
      <c r="AO63" s="16"/>
      <c r="AP63" s="16"/>
      <c r="AQ63" s="16"/>
      <c r="AR63" s="14"/>
    </row>
    <row r="64" s="2" customFormat="1">
      <c r="A64" s="37"/>
      <c r="B64" s="38"/>
      <c r="C64" s="39"/>
      <c r="D64" s="60" t="s">
        <v>68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69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G64" s="37"/>
    </row>
    <row r="65">
      <c r="B65" s="15"/>
      <c r="C65" s="16"/>
      <c r="D65" s="16"/>
      <c r="E65" s="16"/>
      <c r="F65" s="16"/>
      <c r="G65" s="16"/>
      <c r="H65" s="16"/>
      <c r="I65" s="16"/>
      <c r="J65" s="16"/>
      <c r="K65" s="16"/>
      <c r="L65" s="16"/>
      <c r="M65" s="16"/>
      <c r="N65" s="16"/>
      <c r="O65" s="16"/>
      <c r="P65" s="16"/>
      <c r="Q65" s="16"/>
      <c r="R65" s="16"/>
      <c r="S65" s="16"/>
      <c r="T65" s="16"/>
      <c r="U65" s="16"/>
      <c r="V65" s="16"/>
      <c r="W65" s="16"/>
      <c r="X65" s="16"/>
      <c r="Y65" s="16"/>
      <c r="Z65" s="16"/>
      <c r="AA65" s="16"/>
      <c r="AB65" s="16"/>
      <c r="AC65" s="16"/>
      <c r="AD65" s="16"/>
      <c r="AE65" s="16"/>
      <c r="AF65" s="16"/>
      <c r="AG65" s="16"/>
      <c r="AH65" s="16"/>
      <c r="AI65" s="16"/>
      <c r="AJ65" s="16"/>
      <c r="AK65" s="16"/>
      <c r="AL65" s="16"/>
      <c r="AM65" s="16"/>
      <c r="AN65" s="16"/>
      <c r="AO65" s="16"/>
      <c r="AP65" s="16"/>
      <c r="AQ65" s="16"/>
      <c r="AR65" s="14"/>
    </row>
    <row r="66">
      <c r="B66" s="15"/>
      <c r="C66" s="16"/>
      <c r="D66" s="16"/>
      <c r="E66" s="16"/>
      <c r="F66" s="16"/>
      <c r="G66" s="16"/>
      <c r="H66" s="16"/>
      <c r="I66" s="16"/>
      <c r="J66" s="16"/>
      <c r="K66" s="16"/>
      <c r="L66" s="16"/>
      <c r="M66" s="16"/>
      <c r="N66" s="16"/>
      <c r="O66" s="16"/>
      <c r="P66" s="16"/>
      <c r="Q66" s="16"/>
      <c r="R66" s="16"/>
      <c r="S66" s="16"/>
      <c r="T66" s="16"/>
      <c r="U66" s="16"/>
      <c r="V66" s="16"/>
      <c r="W66" s="16"/>
      <c r="X66" s="16"/>
      <c r="Y66" s="16"/>
      <c r="Z66" s="16"/>
      <c r="AA66" s="16"/>
      <c r="AB66" s="16"/>
      <c r="AC66" s="16"/>
      <c r="AD66" s="16"/>
      <c r="AE66" s="16"/>
      <c r="AF66" s="16"/>
      <c r="AG66" s="16"/>
      <c r="AH66" s="16"/>
      <c r="AI66" s="16"/>
      <c r="AJ66" s="16"/>
      <c r="AK66" s="16"/>
      <c r="AL66" s="16"/>
      <c r="AM66" s="16"/>
      <c r="AN66" s="16"/>
      <c r="AO66" s="16"/>
      <c r="AP66" s="16"/>
      <c r="AQ66" s="16"/>
      <c r="AR66" s="14"/>
    </row>
    <row r="67">
      <c r="B67" s="15"/>
      <c r="C67" s="16"/>
      <c r="D67" s="16"/>
      <c r="E67" s="16"/>
      <c r="F67" s="16"/>
      <c r="G67" s="16"/>
      <c r="H67" s="16"/>
      <c r="I67" s="16"/>
      <c r="J67" s="16"/>
      <c r="K67" s="16"/>
      <c r="L67" s="16"/>
      <c r="M67" s="16"/>
      <c r="N67" s="16"/>
      <c r="O67" s="16"/>
      <c r="P67" s="16"/>
      <c r="Q67" s="16"/>
      <c r="R67" s="16"/>
      <c r="S67" s="16"/>
      <c r="T67" s="16"/>
      <c r="U67" s="16"/>
      <c r="V67" s="16"/>
      <c r="W67" s="16"/>
      <c r="X67" s="16"/>
      <c r="Y67" s="16"/>
      <c r="Z67" s="16"/>
      <c r="AA67" s="16"/>
      <c r="AB67" s="16"/>
      <c r="AC67" s="16"/>
      <c r="AD67" s="16"/>
      <c r="AE67" s="16"/>
      <c r="AF67" s="16"/>
      <c r="AG67" s="16"/>
      <c r="AH67" s="16"/>
      <c r="AI67" s="16"/>
      <c r="AJ67" s="16"/>
      <c r="AK67" s="16"/>
      <c r="AL67" s="16"/>
      <c r="AM67" s="16"/>
      <c r="AN67" s="16"/>
      <c r="AO67" s="16"/>
      <c r="AP67" s="16"/>
      <c r="AQ67" s="16"/>
      <c r="AR67" s="14"/>
    </row>
    <row r="68">
      <c r="B68" s="15"/>
      <c r="C68" s="16"/>
      <c r="D68" s="16"/>
      <c r="E68" s="16"/>
      <c r="F68" s="16"/>
      <c r="G68" s="16"/>
      <c r="H68" s="16"/>
      <c r="I68" s="16"/>
      <c r="J68" s="16"/>
      <c r="K68" s="16"/>
      <c r="L68" s="16"/>
      <c r="M68" s="16"/>
      <c r="N68" s="16"/>
      <c r="O68" s="16"/>
      <c r="P68" s="16"/>
      <c r="Q68" s="16"/>
      <c r="R68" s="16"/>
      <c r="S68" s="16"/>
      <c r="T68" s="16"/>
      <c r="U68" s="16"/>
      <c r="V68" s="16"/>
      <c r="W68" s="16"/>
      <c r="X68" s="16"/>
      <c r="Y68" s="16"/>
      <c r="Z68" s="16"/>
      <c r="AA68" s="16"/>
      <c r="AB68" s="16"/>
      <c r="AC68" s="16"/>
      <c r="AD68" s="16"/>
      <c r="AE68" s="16"/>
      <c r="AF68" s="16"/>
      <c r="AG68" s="16"/>
      <c r="AH68" s="16"/>
      <c r="AI68" s="16"/>
      <c r="AJ68" s="16"/>
      <c r="AK68" s="16"/>
      <c r="AL68" s="16"/>
      <c r="AM68" s="16"/>
      <c r="AN68" s="16"/>
      <c r="AO68" s="16"/>
      <c r="AP68" s="16"/>
      <c r="AQ68" s="16"/>
      <c r="AR68" s="14"/>
    </row>
    <row r="69">
      <c r="B69" s="15"/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6"/>
      <c r="N69" s="16"/>
      <c r="O69" s="16"/>
      <c r="P69" s="16"/>
      <c r="Q69" s="16"/>
      <c r="R69" s="16"/>
      <c r="S69" s="16"/>
      <c r="T69" s="16"/>
      <c r="U69" s="16"/>
      <c r="V69" s="16"/>
      <c r="W69" s="16"/>
      <c r="X69" s="16"/>
      <c r="Y69" s="16"/>
      <c r="Z69" s="16"/>
      <c r="AA69" s="16"/>
      <c r="AB69" s="16"/>
      <c r="AC69" s="16"/>
      <c r="AD69" s="16"/>
      <c r="AE69" s="16"/>
      <c r="AF69" s="16"/>
      <c r="AG69" s="16"/>
      <c r="AH69" s="16"/>
      <c r="AI69" s="16"/>
      <c r="AJ69" s="16"/>
      <c r="AK69" s="16"/>
      <c r="AL69" s="16"/>
      <c r="AM69" s="16"/>
      <c r="AN69" s="16"/>
      <c r="AO69" s="16"/>
      <c r="AP69" s="16"/>
      <c r="AQ69" s="16"/>
      <c r="AR69" s="14"/>
    </row>
    <row r="70">
      <c r="B70" s="15"/>
      <c r="C70" s="16"/>
      <c r="D70" s="16"/>
      <c r="E70" s="16"/>
      <c r="F70" s="16"/>
      <c r="G70" s="16"/>
      <c r="H70" s="16"/>
      <c r="I70" s="16"/>
      <c r="J70" s="16"/>
      <c r="K70" s="16"/>
      <c r="L70" s="16"/>
      <c r="M70" s="16"/>
      <c r="N70" s="16"/>
      <c r="O70" s="16"/>
      <c r="P70" s="16"/>
      <c r="Q70" s="16"/>
      <c r="R70" s="16"/>
      <c r="S70" s="16"/>
      <c r="T70" s="16"/>
      <c r="U70" s="16"/>
      <c r="V70" s="16"/>
      <c r="W70" s="16"/>
      <c r="X70" s="16"/>
      <c r="Y70" s="16"/>
      <c r="Z70" s="16"/>
      <c r="AA70" s="16"/>
      <c r="AB70" s="16"/>
      <c r="AC70" s="16"/>
      <c r="AD70" s="16"/>
      <c r="AE70" s="16"/>
      <c r="AF70" s="16"/>
      <c r="AG70" s="16"/>
      <c r="AH70" s="16"/>
      <c r="AI70" s="16"/>
      <c r="AJ70" s="16"/>
      <c r="AK70" s="16"/>
      <c r="AL70" s="16"/>
      <c r="AM70" s="16"/>
      <c r="AN70" s="16"/>
      <c r="AO70" s="16"/>
      <c r="AP70" s="16"/>
      <c r="AQ70" s="16"/>
      <c r="AR70" s="14"/>
    </row>
    <row r="71">
      <c r="B71" s="15"/>
      <c r="C71" s="16"/>
      <c r="D71" s="16"/>
      <c r="E71" s="16"/>
      <c r="F71" s="16"/>
      <c r="G71" s="16"/>
      <c r="H71" s="16"/>
      <c r="I71" s="16"/>
      <c r="J71" s="16"/>
      <c r="K71" s="16"/>
      <c r="L71" s="16"/>
      <c r="M71" s="16"/>
      <c r="N71" s="16"/>
      <c r="O71" s="16"/>
      <c r="P71" s="16"/>
      <c r="Q71" s="16"/>
      <c r="R71" s="16"/>
      <c r="S71" s="16"/>
      <c r="T71" s="16"/>
      <c r="U71" s="16"/>
      <c r="V71" s="16"/>
      <c r="W71" s="16"/>
      <c r="X71" s="16"/>
      <c r="Y71" s="16"/>
      <c r="Z71" s="16"/>
      <c r="AA71" s="16"/>
      <c r="AB71" s="16"/>
      <c r="AC71" s="16"/>
      <c r="AD71" s="16"/>
      <c r="AE71" s="16"/>
      <c r="AF71" s="16"/>
      <c r="AG71" s="16"/>
      <c r="AH71" s="16"/>
      <c r="AI71" s="16"/>
      <c r="AJ71" s="16"/>
      <c r="AK71" s="16"/>
      <c r="AL71" s="16"/>
      <c r="AM71" s="16"/>
      <c r="AN71" s="16"/>
      <c r="AO71" s="16"/>
      <c r="AP71" s="16"/>
      <c r="AQ71" s="16"/>
      <c r="AR71" s="14"/>
    </row>
    <row r="72">
      <c r="B72" s="15"/>
      <c r="C72" s="16"/>
      <c r="D72" s="16"/>
      <c r="E72" s="16"/>
      <c r="F72" s="16"/>
      <c r="G72" s="16"/>
      <c r="H72" s="16"/>
      <c r="I72" s="16"/>
      <c r="J72" s="16"/>
      <c r="K72" s="16"/>
      <c r="L72" s="16"/>
      <c r="M72" s="16"/>
      <c r="N72" s="16"/>
      <c r="O72" s="16"/>
      <c r="P72" s="16"/>
      <c r="Q72" s="16"/>
      <c r="R72" s="16"/>
      <c r="S72" s="16"/>
      <c r="T72" s="16"/>
      <c r="U72" s="16"/>
      <c r="V72" s="16"/>
      <c r="W72" s="16"/>
      <c r="X72" s="16"/>
      <c r="Y72" s="16"/>
      <c r="Z72" s="16"/>
      <c r="AA72" s="16"/>
      <c r="AB72" s="16"/>
      <c r="AC72" s="16"/>
      <c r="AD72" s="16"/>
      <c r="AE72" s="16"/>
      <c r="AF72" s="16"/>
      <c r="AG72" s="16"/>
      <c r="AH72" s="16"/>
      <c r="AI72" s="16"/>
      <c r="AJ72" s="16"/>
      <c r="AK72" s="16"/>
      <c r="AL72" s="16"/>
      <c r="AM72" s="16"/>
      <c r="AN72" s="16"/>
      <c r="AO72" s="16"/>
      <c r="AP72" s="16"/>
      <c r="AQ72" s="16"/>
      <c r="AR72" s="14"/>
    </row>
    <row r="73">
      <c r="B73" s="15"/>
      <c r="C73" s="16"/>
      <c r="D73" s="16"/>
      <c r="E73" s="16"/>
      <c r="F73" s="16"/>
      <c r="G73" s="16"/>
      <c r="H73" s="16"/>
      <c r="I73" s="16"/>
      <c r="J73" s="16"/>
      <c r="K73" s="16"/>
      <c r="L73" s="16"/>
      <c r="M73" s="16"/>
      <c r="N73" s="16"/>
      <c r="O73" s="16"/>
      <c r="P73" s="16"/>
      <c r="Q73" s="16"/>
      <c r="R73" s="16"/>
      <c r="S73" s="16"/>
      <c r="T73" s="16"/>
      <c r="U73" s="16"/>
      <c r="V73" s="16"/>
      <c r="W73" s="16"/>
      <c r="X73" s="16"/>
      <c r="Y73" s="16"/>
      <c r="Z73" s="16"/>
      <c r="AA73" s="16"/>
      <c r="AB73" s="16"/>
      <c r="AC73" s="16"/>
      <c r="AD73" s="16"/>
      <c r="AE73" s="16"/>
      <c r="AF73" s="16"/>
      <c r="AG73" s="16"/>
      <c r="AH73" s="16"/>
      <c r="AI73" s="16"/>
      <c r="AJ73" s="16"/>
      <c r="AK73" s="16"/>
      <c r="AL73" s="16"/>
      <c r="AM73" s="16"/>
      <c r="AN73" s="16"/>
      <c r="AO73" s="16"/>
      <c r="AP73" s="16"/>
      <c r="AQ73" s="16"/>
      <c r="AR73" s="14"/>
    </row>
    <row r="74">
      <c r="B74" s="15"/>
      <c r="C74" s="16"/>
      <c r="D74" s="16"/>
      <c r="E74" s="16"/>
      <c r="F74" s="16"/>
      <c r="G74" s="16"/>
      <c r="H74" s="16"/>
      <c r="I74" s="16"/>
      <c r="J74" s="16"/>
      <c r="K74" s="16"/>
      <c r="L74" s="16"/>
      <c r="M74" s="16"/>
      <c r="N74" s="16"/>
      <c r="O74" s="16"/>
      <c r="P74" s="16"/>
      <c r="Q74" s="16"/>
      <c r="R74" s="16"/>
      <c r="S74" s="16"/>
      <c r="T74" s="16"/>
      <c r="U74" s="16"/>
      <c r="V74" s="16"/>
      <c r="W74" s="16"/>
      <c r="X74" s="16"/>
      <c r="Y74" s="16"/>
      <c r="Z74" s="16"/>
      <c r="AA74" s="16"/>
      <c r="AB74" s="16"/>
      <c r="AC74" s="16"/>
      <c r="AD74" s="16"/>
      <c r="AE74" s="16"/>
      <c r="AF74" s="16"/>
      <c r="AG74" s="16"/>
      <c r="AH74" s="16"/>
      <c r="AI74" s="16"/>
      <c r="AJ74" s="16"/>
      <c r="AK74" s="16"/>
      <c r="AL74" s="16"/>
      <c r="AM74" s="16"/>
      <c r="AN74" s="16"/>
      <c r="AO74" s="16"/>
      <c r="AP74" s="16"/>
      <c r="AQ74" s="16"/>
      <c r="AR74" s="14"/>
    </row>
    <row r="75" s="2" customFormat="1">
      <c r="A75" s="37"/>
      <c r="B75" s="38"/>
      <c r="C75" s="39"/>
      <c r="D75" s="63" t="s">
        <v>66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67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66</v>
      </c>
      <c r="AI75" s="42"/>
      <c r="AJ75" s="42"/>
      <c r="AK75" s="42"/>
      <c r="AL75" s="42"/>
      <c r="AM75" s="63" t="s">
        <v>67</v>
      </c>
      <c r="AN75" s="42"/>
      <c r="AO75" s="42"/>
      <c r="AP75" s="39"/>
      <c r="AQ75" s="39"/>
      <c r="AR75" s="40"/>
      <c r="BG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G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G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G81" s="37"/>
    </row>
    <row r="82" s="2" customFormat="1" ht="24.96" customHeight="1">
      <c r="A82" s="37"/>
      <c r="B82" s="38"/>
      <c r="C82" s="17" t="s">
        <v>70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G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G83" s="37"/>
    </row>
    <row r="84" s="4" customFormat="1" ht="12" customHeight="1">
      <c r="A84" s="4"/>
      <c r="B84" s="69"/>
      <c r="C84" s="26" t="s">
        <v>14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1552-3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G84" s="4"/>
    </row>
    <row r="85" s="5" customFormat="1" ht="36.96" customHeight="1">
      <c r="A85" s="5"/>
      <c r="B85" s="72"/>
      <c r="C85" s="73" t="s">
        <v>17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Hodonín-ZŠ Vančurova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G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G86" s="37"/>
    </row>
    <row r="87" s="2" customFormat="1" ht="12" customHeight="1">
      <c r="A87" s="37"/>
      <c r="B87" s="38"/>
      <c r="C87" s="26" t="s">
        <v>23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Hodonín, areál ZŠ Vančurova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6" t="s">
        <v>25</v>
      </c>
      <c r="AJ87" s="39"/>
      <c r="AK87" s="39"/>
      <c r="AL87" s="39"/>
      <c r="AM87" s="78" t="str">
        <f>IF(AN8= "","",AN8)</f>
        <v>24. 1. 2020</v>
      </c>
      <c r="AN87" s="78"/>
      <c r="AO87" s="39"/>
      <c r="AP87" s="39"/>
      <c r="AQ87" s="39"/>
      <c r="AR87" s="40"/>
      <c r="BG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G88" s="37"/>
    </row>
    <row r="89" s="2" customFormat="1" ht="25.65" customHeight="1">
      <c r="A89" s="37"/>
      <c r="B89" s="38"/>
      <c r="C89" s="26" t="s">
        <v>31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Město Hodonín, Národní třída 373/25,695 01 Hodonín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6" t="s">
        <v>39</v>
      </c>
      <c r="AJ89" s="39"/>
      <c r="AK89" s="39"/>
      <c r="AL89" s="39"/>
      <c r="AM89" s="79" t="str">
        <f>IF(E17="","",E17)</f>
        <v>Ing.Jana Janíková, Ing.Denisa Hribanová,PhD.</v>
      </c>
      <c r="AN89" s="70"/>
      <c r="AO89" s="70"/>
      <c r="AP89" s="70"/>
      <c r="AQ89" s="39"/>
      <c r="AR89" s="40"/>
      <c r="AS89" s="80" t="s">
        <v>71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2"/>
      <c r="BE89" s="82"/>
      <c r="BF89" s="83"/>
      <c r="BG89" s="37"/>
    </row>
    <row r="90" s="2" customFormat="1" ht="25.65" customHeight="1">
      <c r="A90" s="37"/>
      <c r="B90" s="38"/>
      <c r="C90" s="26" t="s">
        <v>37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6" t="s">
        <v>41</v>
      </c>
      <c r="AJ90" s="39"/>
      <c r="AK90" s="39"/>
      <c r="AL90" s="39"/>
      <c r="AM90" s="79" t="str">
        <f>IF(E20="","",E20)</f>
        <v>ZaKT s.r.o., Ponávka 185/2,602 00 Brno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6"/>
      <c r="BE90" s="86"/>
      <c r="BF90" s="87"/>
      <c r="BG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0"/>
      <c r="BE91" s="90"/>
      <c r="BF91" s="91"/>
      <c r="BG91" s="37"/>
    </row>
    <row r="92" s="2" customFormat="1" ht="29.28" customHeight="1">
      <c r="A92" s="37"/>
      <c r="B92" s="38"/>
      <c r="C92" s="92" t="s">
        <v>72</v>
      </c>
      <c r="D92" s="93"/>
      <c r="E92" s="93"/>
      <c r="F92" s="93"/>
      <c r="G92" s="93"/>
      <c r="H92" s="94"/>
      <c r="I92" s="95" t="s">
        <v>73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74</v>
      </c>
      <c r="AH92" s="93"/>
      <c r="AI92" s="93"/>
      <c r="AJ92" s="93"/>
      <c r="AK92" s="93"/>
      <c r="AL92" s="93"/>
      <c r="AM92" s="93"/>
      <c r="AN92" s="95" t="s">
        <v>75</v>
      </c>
      <c r="AO92" s="93"/>
      <c r="AP92" s="97"/>
      <c r="AQ92" s="98" t="s">
        <v>76</v>
      </c>
      <c r="AR92" s="40"/>
      <c r="AS92" s="99" t="s">
        <v>77</v>
      </c>
      <c r="AT92" s="100" t="s">
        <v>78</v>
      </c>
      <c r="AU92" s="100" t="s">
        <v>79</v>
      </c>
      <c r="AV92" s="100" t="s">
        <v>80</v>
      </c>
      <c r="AW92" s="100" t="s">
        <v>81</v>
      </c>
      <c r="AX92" s="100" t="s">
        <v>82</v>
      </c>
      <c r="AY92" s="100" t="s">
        <v>83</v>
      </c>
      <c r="AZ92" s="100" t="s">
        <v>84</v>
      </c>
      <c r="BA92" s="100" t="s">
        <v>85</v>
      </c>
      <c r="BB92" s="100" t="s">
        <v>86</v>
      </c>
      <c r="BC92" s="100" t="s">
        <v>87</v>
      </c>
      <c r="BD92" s="100" t="s">
        <v>88</v>
      </c>
      <c r="BE92" s="100" t="s">
        <v>89</v>
      </c>
      <c r="BF92" s="101" t="s">
        <v>90</v>
      </c>
      <c r="BG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3"/>
      <c r="BE93" s="103"/>
      <c r="BF93" s="104"/>
      <c r="BG93" s="37"/>
    </row>
    <row r="94" s="6" customFormat="1" ht="32.4" customHeight="1">
      <c r="A94" s="6"/>
      <c r="B94" s="105"/>
      <c r="C94" s="106" t="s">
        <v>91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SUM(AG94,AV94)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ROUND(AT95,2)</f>
        <v>0</v>
      </c>
      <c r="AU94" s="114">
        <f>ROUND(AU95,2)</f>
        <v>0</v>
      </c>
      <c r="AV94" s="114">
        <f>ROUND(SUM(AX94:AY94),2)</f>
        <v>0</v>
      </c>
      <c r="AW94" s="115">
        <f>ROUND(AW95,5)</f>
        <v>0</v>
      </c>
      <c r="AX94" s="114">
        <f>ROUND(BB94*L34,2)</f>
        <v>0</v>
      </c>
      <c r="AY94" s="114">
        <f>ROUND(BC94*L35,2)</f>
        <v>0</v>
      </c>
      <c r="AZ94" s="114">
        <f>ROUND(BD94*L34,2)</f>
        <v>0</v>
      </c>
      <c r="BA94" s="114">
        <f>ROUND(BE94*L35,2)</f>
        <v>0</v>
      </c>
      <c r="BB94" s="114">
        <f>ROUND(BB95,2)</f>
        <v>0</v>
      </c>
      <c r="BC94" s="114">
        <f>ROUND(BC95,2)</f>
        <v>0</v>
      </c>
      <c r="BD94" s="114">
        <f>ROUND(BD95,2)</f>
        <v>0</v>
      </c>
      <c r="BE94" s="114">
        <f>ROUND(BE95,2)</f>
        <v>0</v>
      </c>
      <c r="BF94" s="116">
        <f>ROUND(BF95,2)</f>
        <v>0</v>
      </c>
      <c r="BG94" s="6"/>
      <c r="BS94" s="117" t="s">
        <v>92</v>
      </c>
      <c r="BT94" s="117" t="s">
        <v>93</v>
      </c>
      <c r="BU94" s="118" t="s">
        <v>94</v>
      </c>
      <c r="BV94" s="117" t="s">
        <v>95</v>
      </c>
      <c r="BW94" s="117" t="s">
        <v>6</v>
      </c>
      <c r="BX94" s="117" t="s">
        <v>96</v>
      </c>
      <c r="CL94" s="117" t="s">
        <v>20</v>
      </c>
    </row>
    <row r="95" s="7" customFormat="1" ht="16.5" customHeight="1">
      <c r="A95" s="7"/>
      <c r="B95" s="119"/>
      <c r="C95" s="120"/>
      <c r="D95" s="121" t="s">
        <v>97</v>
      </c>
      <c r="E95" s="121"/>
      <c r="F95" s="121"/>
      <c r="G95" s="121"/>
      <c r="H95" s="121"/>
      <c r="I95" s="122"/>
      <c r="J95" s="121" t="s">
        <v>98</v>
      </c>
      <c r="K95" s="121"/>
      <c r="L95" s="121"/>
      <c r="M95" s="121"/>
      <c r="N95" s="121"/>
      <c r="O95" s="121"/>
      <c r="P95" s="121"/>
      <c r="Q95" s="121"/>
      <c r="R95" s="121"/>
      <c r="S95" s="121"/>
      <c r="T95" s="121"/>
      <c r="U95" s="121"/>
      <c r="V95" s="121"/>
      <c r="W95" s="121"/>
      <c r="X95" s="121"/>
      <c r="Y95" s="121"/>
      <c r="Z95" s="121"/>
      <c r="AA95" s="121"/>
      <c r="AB95" s="121"/>
      <c r="AC95" s="121"/>
      <c r="AD95" s="121"/>
      <c r="AE95" s="121"/>
      <c r="AF95" s="121"/>
      <c r="AG95" s="123">
        <f>ROUND(AG96,2)</f>
        <v>0</v>
      </c>
      <c r="AH95" s="122"/>
      <c r="AI95" s="122"/>
      <c r="AJ95" s="122"/>
      <c r="AK95" s="122"/>
      <c r="AL95" s="122"/>
      <c r="AM95" s="122"/>
      <c r="AN95" s="124">
        <f>SUM(AG95,AV95)</f>
        <v>0</v>
      </c>
      <c r="AO95" s="122"/>
      <c r="AP95" s="122"/>
      <c r="AQ95" s="125" t="s">
        <v>99</v>
      </c>
      <c r="AR95" s="126"/>
      <c r="AS95" s="127">
        <f>ROUND(AS96,2)</f>
        <v>0</v>
      </c>
      <c r="AT95" s="128">
        <f>ROUND(AT96,2)</f>
        <v>0</v>
      </c>
      <c r="AU95" s="129">
        <f>ROUND(AU96,2)</f>
        <v>0</v>
      </c>
      <c r="AV95" s="129">
        <f>ROUND(SUM(AX95:AY95),2)</f>
        <v>0</v>
      </c>
      <c r="AW95" s="130">
        <f>ROUND(AW96,5)</f>
        <v>0</v>
      </c>
      <c r="AX95" s="129">
        <f>ROUND(BB95*L34,2)</f>
        <v>0</v>
      </c>
      <c r="AY95" s="129">
        <f>ROUND(BC95*L35,2)</f>
        <v>0</v>
      </c>
      <c r="AZ95" s="129">
        <f>ROUND(BD95*L34,2)</f>
        <v>0</v>
      </c>
      <c r="BA95" s="129">
        <f>ROUND(BE95*L35,2)</f>
        <v>0</v>
      </c>
      <c r="BB95" s="129">
        <f>ROUND(BB96,2)</f>
        <v>0</v>
      </c>
      <c r="BC95" s="129">
        <f>ROUND(BC96,2)</f>
        <v>0</v>
      </c>
      <c r="BD95" s="129">
        <f>ROUND(BD96,2)</f>
        <v>0</v>
      </c>
      <c r="BE95" s="129">
        <f>ROUND(BE96,2)</f>
        <v>0</v>
      </c>
      <c r="BF95" s="131">
        <f>ROUND(BF96,2)</f>
        <v>0</v>
      </c>
      <c r="BG95" s="7"/>
      <c r="BS95" s="132" t="s">
        <v>92</v>
      </c>
      <c r="BT95" s="132" t="s">
        <v>100</v>
      </c>
      <c r="BU95" s="132" t="s">
        <v>94</v>
      </c>
      <c r="BV95" s="132" t="s">
        <v>95</v>
      </c>
      <c r="BW95" s="132" t="s">
        <v>101</v>
      </c>
      <c r="BX95" s="132" t="s">
        <v>6</v>
      </c>
      <c r="CL95" s="132" t="s">
        <v>20</v>
      </c>
      <c r="CM95" s="132" t="s">
        <v>22</v>
      </c>
    </row>
    <row r="96" s="4" customFormat="1" ht="16.5" customHeight="1">
      <c r="A96" s="133" t="s">
        <v>102</v>
      </c>
      <c r="B96" s="69"/>
      <c r="C96" s="134"/>
      <c r="D96" s="134"/>
      <c r="E96" s="135" t="s">
        <v>103</v>
      </c>
      <c r="F96" s="135"/>
      <c r="G96" s="135"/>
      <c r="H96" s="135"/>
      <c r="I96" s="135"/>
      <c r="J96" s="134"/>
      <c r="K96" s="135" t="s">
        <v>104</v>
      </c>
      <c r="L96" s="135"/>
      <c r="M96" s="135"/>
      <c r="N96" s="135"/>
      <c r="O96" s="135"/>
      <c r="P96" s="135"/>
      <c r="Q96" s="135"/>
      <c r="R96" s="135"/>
      <c r="S96" s="135"/>
      <c r="T96" s="135"/>
      <c r="U96" s="135"/>
      <c r="V96" s="135"/>
      <c r="W96" s="135"/>
      <c r="X96" s="135"/>
      <c r="Y96" s="135"/>
      <c r="Z96" s="135"/>
      <c r="AA96" s="135"/>
      <c r="AB96" s="135"/>
      <c r="AC96" s="135"/>
      <c r="AD96" s="135"/>
      <c r="AE96" s="135"/>
      <c r="AF96" s="135"/>
      <c r="AG96" s="136">
        <f>'04 - Rozpočet mobiliáře'!K36</f>
        <v>0</v>
      </c>
      <c r="AH96" s="134"/>
      <c r="AI96" s="134"/>
      <c r="AJ96" s="134"/>
      <c r="AK96" s="134"/>
      <c r="AL96" s="134"/>
      <c r="AM96" s="134"/>
      <c r="AN96" s="136">
        <f>SUM(AG96,AV96)</f>
        <v>0</v>
      </c>
      <c r="AO96" s="134"/>
      <c r="AP96" s="134"/>
      <c r="AQ96" s="137" t="s">
        <v>105</v>
      </c>
      <c r="AR96" s="71"/>
      <c r="AS96" s="138">
        <f>'04 - Rozpočet mobiliáře'!K33</f>
        <v>0</v>
      </c>
      <c r="AT96" s="139">
        <f>'04 - Rozpočet mobiliáře'!K34</f>
        <v>0</v>
      </c>
      <c r="AU96" s="139">
        <v>0</v>
      </c>
      <c r="AV96" s="139">
        <f>ROUND(SUM(AX96:AY96),2)</f>
        <v>0</v>
      </c>
      <c r="AW96" s="140">
        <f>'04 - Rozpočet mobiliáře'!T130</f>
        <v>0</v>
      </c>
      <c r="AX96" s="139">
        <f>'04 - Rozpočet mobiliáře'!K39</f>
        <v>0</v>
      </c>
      <c r="AY96" s="139">
        <f>'04 - Rozpočet mobiliáře'!K40</f>
        <v>0</v>
      </c>
      <c r="AZ96" s="139">
        <f>'04 - Rozpočet mobiliáře'!K41</f>
        <v>0</v>
      </c>
      <c r="BA96" s="139">
        <f>'04 - Rozpočet mobiliáře'!K42</f>
        <v>0</v>
      </c>
      <c r="BB96" s="139">
        <f>'04 - Rozpočet mobiliáře'!F39</f>
        <v>0</v>
      </c>
      <c r="BC96" s="139">
        <f>'04 - Rozpočet mobiliáře'!F40</f>
        <v>0</v>
      </c>
      <c r="BD96" s="139">
        <f>'04 - Rozpočet mobiliáře'!F41</f>
        <v>0</v>
      </c>
      <c r="BE96" s="139">
        <f>'04 - Rozpočet mobiliáře'!F42</f>
        <v>0</v>
      </c>
      <c r="BF96" s="141">
        <f>'04 - Rozpočet mobiliáře'!F43</f>
        <v>0</v>
      </c>
      <c r="BG96" s="4"/>
      <c r="BT96" s="142" t="s">
        <v>22</v>
      </c>
      <c r="BV96" s="142" t="s">
        <v>95</v>
      </c>
      <c r="BW96" s="142" t="s">
        <v>106</v>
      </c>
      <c r="BX96" s="142" t="s">
        <v>101</v>
      </c>
      <c r="CL96" s="142" t="s">
        <v>20</v>
      </c>
    </row>
    <row r="97">
      <c r="B97" s="15"/>
      <c r="C97" s="16"/>
      <c r="D97" s="16"/>
      <c r="E97" s="16"/>
      <c r="F97" s="16"/>
      <c r="G97" s="16"/>
      <c r="H97" s="16"/>
      <c r="I97" s="16"/>
      <c r="J97" s="16"/>
      <c r="K97" s="16"/>
      <c r="L97" s="16"/>
      <c r="M97" s="16"/>
      <c r="N97" s="16"/>
      <c r="O97" s="16"/>
      <c r="P97" s="16"/>
      <c r="Q97" s="16"/>
      <c r="R97" s="16"/>
      <c r="S97" s="16"/>
      <c r="T97" s="16"/>
      <c r="U97" s="16"/>
      <c r="V97" s="16"/>
      <c r="W97" s="16"/>
      <c r="X97" s="16"/>
      <c r="Y97" s="16"/>
      <c r="Z97" s="16"/>
      <c r="AA97" s="16"/>
      <c r="AB97" s="16"/>
      <c r="AC97" s="16"/>
      <c r="AD97" s="16"/>
      <c r="AE97" s="16"/>
      <c r="AF97" s="16"/>
      <c r="AG97" s="16"/>
      <c r="AH97" s="16"/>
      <c r="AI97" s="16"/>
      <c r="AJ97" s="16"/>
      <c r="AK97" s="16"/>
      <c r="AL97" s="16"/>
      <c r="AM97" s="16"/>
      <c r="AN97" s="16"/>
      <c r="AO97" s="16"/>
      <c r="AP97" s="16"/>
      <c r="AQ97" s="16"/>
      <c r="AR97" s="14"/>
    </row>
    <row r="98" s="2" customFormat="1" ht="30" customHeight="1">
      <c r="A98" s="37"/>
      <c r="B98" s="38"/>
      <c r="C98" s="106" t="s">
        <v>107</v>
      </c>
      <c r="D98" s="39"/>
      <c r="E98" s="39"/>
      <c r="F98" s="39"/>
      <c r="G98" s="39"/>
      <c r="H98" s="39"/>
      <c r="I98" s="39"/>
      <c r="J98" s="39"/>
      <c r="K98" s="39"/>
      <c r="L98" s="39"/>
      <c r="M98" s="39"/>
      <c r="N98" s="39"/>
      <c r="O98" s="39"/>
      <c r="P98" s="39"/>
      <c r="Q98" s="39"/>
      <c r="R98" s="39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F98" s="39"/>
      <c r="AG98" s="109">
        <f>ROUND(SUM(AG99:AG102), 2)</f>
        <v>0</v>
      </c>
      <c r="AH98" s="109"/>
      <c r="AI98" s="109"/>
      <c r="AJ98" s="109"/>
      <c r="AK98" s="109"/>
      <c r="AL98" s="109"/>
      <c r="AM98" s="109"/>
      <c r="AN98" s="109">
        <f>ROUND(SUM(AN99:AN102), 2)</f>
        <v>0</v>
      </c>
      <c r="AO98" s="109"/>
      <c r="AP98" s="109"/>
      <c r="AQ98" s="143"/>
      <c r="AR98" s="40"/>
      <c r="AS98" s="99" t="s">
        <v>108</v>
      </c>
      <c r="AT98" s="100" t="s">
        <v>109</v>
      </c>
      <c r="AU98" s="100" t="s">
        <v>55</v>
      </c>
      <c r="AV98" s="101" t="s">
        <v>80</v>
      </c>
      <c r="AW98" s="37"/>
      <c r="AX98" s="37"/>
      <c r="AY98" s="37"/>
      <c r="AZ98" s="37"/>
      <c r="BA98" s="37"/>
      <c r="BB98" s="37"/>
      <c r="BC98" s="37"/>
      <c r="BD98" s="37"/>
      <c r="BE98" s="37"/>
      <c r="BF98" s="37"/>
      <c r="BG98" s="37"/>
    </row>
    <row r="99" s="2" customFormat="1" ht="19.92" customHeight="1">
      <c r="A99" s="37"/>
      <c r="B99" s="38"/>
      <c r="C99" s="39"/>
      <c r="D99" s="144" t="s">
        <v>110</v>
      </c>
      <c r="E99" s="144"/>
      <c r="F99" s="144"/>
      <c r="G99" s="144"/>
      <c r="H99" s="144"/>
      <c r="I99" s="144"/>
      <c r="J99" s="144"/>
      <c r="K99" s="144"/>
      <c r="L99" s="144"/>
      <c r="M99" s="144"/>
      <c r="N99" s="144"/>
      <c r="O99" s="144"/>
      <c r="P99" s="144"/>
      <c r="Q99" s="144"/>
      <c r="R99" s="144"/>
      <c r="S99" s="144"/>
      <c r="T99" s="144"/>
      <c r="U99" s="144"/>
      <c r="V99" s="144"/>
      <c r="W99" s="144"/>
      <c r="X99" s="144"/>
      <c r="Y99" s="144"/>
      <c r="Z99" s="144"/>
      <c r="AA99" s="144"/>
      <c r="AB99" s="144"/>
      <c r="AC99" s="39"/>
      <c r="AD99" s="39"/>
      <c r="AE99" s="39"/>
      <c r="AF99" s="39"/>
      <c r="AG99" s="145">
        <f>ROUND(AG94 * AS99, 2)</f>
        <v>0</v>
      </c>
      <c r="AH99" s="136"/>
      <c r="AI99" s="136"/>
      <c r="AJ99" s="136"/>
      <c r="AK99" s="136"/>
      <c r="AL99" s="136"/>
      <c r="AM99" s="136"/>
      <c r="AN99" s="136">
        <f>ROUND(AG99 + AV99, 2)</f>
        <v>0</v>
      </c>
      <c r="AO99" s="136"/>
      <c r="AP99" s="136"/>
      <c r="AQ99" s="39"/>
      <c r="AR99" s="40"/>
      <c r="AS99" s="146">
        <v>0</v>
      </c>
      <c r="AT99" s="147" t="s">
        <v>111</v>
      </c>
      <c r="AU99" s="147" t="s">
        <v>56</v>
      </c>
      <c r="AV99" s="148">
        <f>ROUND(IF(AU99="základní",AG99*L34,IF(AU99="snížená",AG99*L35,0)),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F99" s="37"/>
      <c r="BG99" s="37"/>
      <c r="BV99" s="11" t="s">
        <v>112</v>
      </c>
      <c r="BY99" s="149">
        <f>IF(AU99="základní",AV99,0)</f>
        <v>0</v>
      </c>
      <c r="BZ99" s="149">
        <f>IF(AU99="snížená",AV99,0)</f>
        <v>0</v>
      </c>
      <c r="CA99" s="149">
        <v>0</v>
      </c>
      <c r="CB99" s="149">
        <v>0</v>
      </c>
      <c r="CC99" s="149">
        <v>0</v>
      </c>
      <c r="CD99" s="149">
        <f>IF(AU99="základní",AG99,0)</f>
        <v>0</v>
      </c>
      <c r="CE99" s="149">
        <f>IF(AU99="snížená",AG99,0)</f>
        <v>0</v>
      </c>
      <c r="CF99" s="149">
        <f>IF(AU99="zákl. přenesená",AG99,0)</f>
        <v>0</v>
      </c>
      <c r="CG99" s="149">
        <f>IF(AU99="sníž. přenesená",AG99,0)</f>
        <v>0</v>
      </c>
      <c r="CH99" s="149">
        <f>IF(AU99="nulová",AG99,0)</f>
        <v>0</v>
      </c>
      <c r="CI99" s="11">
        <f>IF(AU99="základní",1,IF(AU99="snížená",2,IF(AU99="zákl. přenesená",4,IF(AU99="sníž. přenesená",5,3))))</f>
        <v>1</v>
      </c>
      <c r="CJ99" s="11">
        <f>IF(AT99="stavební čast",1,IF(AT99="investiční čast",2,3))</f>
        <v>1</v>
      </c>
      <c r="CK99" s="11" t="str">
        <f>IF(D99="Vyplň vlastní","","x")</f>
        <v>x</v>
      </c>
    </row>
    <row r="100" s="2" customFormat="1" ht="19.92" customHeight="1">
      <c r="A100" s="37"/>
      <c r="B100" s="38"/>
      <c r="C100" s="39"/>
      <c r="D100" s="150" t="s">
        <v>113</v>
      </c>
      <c r="E100" s="144"/>
      <c r="F100" s="144"/>
      <c r="G100" s="144"/>
      <c r="H100" s="144"/>
      <c r="I100" s="144"/>
      <c r="J100" s="144"/>
      <c r="K100" s="144"/>
      <c r="L100" s="144"/>
      <c r="M100" s="144"/>
      <c r="N100" s="144"/>
      <c r="O100" s="144"/>
      <c r="P100" s="144"/>
      <c r="Q100" s="144"/>
      <c r="R100" s="144"/>
      <c r="S100" s="144"/>
      <c r="T100" s="144"/>
      <c r="U100" s="144"/>
      <c r="V100" s="144"/>
      <c r="W100" s="144"/>
      <c r="X100" s="144"/>
      <c r="Y100" s="144"/>
      <c r="Z100" s="144"/>
      <c r="AA100" s="144"/>
      <c r="AB100" s="144"/>
      <c r="AC100" s="39"/>
      <c r="AD100" s="39"/>
      <c r="AE100" s="39"/>
      <c r="AF100" s="39"/>
      <c r="AG100" s="145">
        <f>ROUND(AG94 * AS100, 2)</f>
        <v>0</v>
      </c>
      <c r="AH100" s="136"/>
      <c r="AI100" s="136"/>
      <c r="AJ100" s="136"/>
      <c r="AK100" s="136"/>
      <c r="AL100" s="136"/>
      <c r="AM100" s="136"/>
      <c r="AN100" s="136">
        <f>ROUND(AG100 + AV100, 2)</f>
        <v>0</v>
      </c>
      <c r="AO100" s="136"/>
      <c r="AP100" s="136"/>
      <c r="AQ100" s="39"/>
      <c r="AR100" s="40"/>
      <c r="AS100" s="146">
        <v>0</v>
      </c>
      <c r="AT100" s="147" t="s">
        <v>111</v>
      </c>
      <c r="AU100" s="147" t="s">
        <v>56</v>
      </c>
      <c r="AV100" s="148">
        <f>ROUND(IF(AU100="základní",AG100*L34,IF(AU100="snížená",AG100*L35,0)),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F100" s="37"/>
      <c r="BG100" s="37"/>
      <c r="BV100" s="11" t="s">
        <v>114</v>
      </c>
      <c r="BY100" s="149">
        <f>IF(AU100="základní",AV100,0)</f>
        <v>0</v>
      </c>
      <c r="BZ100" s="149">
        <f>IF(AU100="snížená",AV100,0)</f>
        <v>0</v>
      </c>
      <c r="CA100" s="149">
        <v>0</v>
      </c>
      <c r="CB100" s="149">
        <v>0</v>
      </c>
      <c r="CC100" s="149">
        <v>0</v>
      </c>
      <c r="CD100" s="149">
        <f>IF(AU100="základní",AG100,0)</f>
        <v>0</v>
      </c>
      <c r="CE100" s="149">
        <f>IF(AU100="snížená",AG100,0)</f>
        <v>0</v>
      </c>
      <c r="CF100" s="149">
        <f>IF(AU100="zákl. přenesená",AG100,0)</f>
        <v>0</v>
      </c>
      <c r="CG100" s="149">
        <f>IF(AU100="sníž. přenesená",AG100,0)</f>
        <v>0</v>
      </c>
      <c r="CH100" s="149">
        <f>IF(AU100="nulová",AG100,0)</f>
        <v>0</v>
      </c>
      <c r="CI100" s="11">
        <f>IF(AU100="základní",1,IF(AU100="snížená",2,IF(AU100="zákl. přenesená",4,IF(AU100="sníž. přenesená",5,3))))</f>
        <v>1</v>
      </c>
      <c r="CJ100" s="11">
        <f>IF(AT100="stavební čast",1,IF(AT100="investiční čast",2,3))</f>
        <v>1</v>
      </c>
      <c r="CK100" s="11" t="str">
        <f>IF(D100="Vyplň vlastní","","x")</f>
        <v/>
      </c>
    </row>
    <row r="101" s="2" customFormat="1" ht="19.92" customHeight="1">
      <c r="A101" s="37"/>
      <c r="B101" s="38"/>
      <c r="C101" s="39"/>
      <c r="D101" s="150" t="s">
        <v>113</v>
      </c>
      <c r="E101" s="144"/>
      <c r="F101" s="144"/>
      <c r="G101" s="144"/>
      <c r="H101" s="144"/>
      <c r="I101" s="144"/>
      <c r="J101" s="144"/>
      <c r="K101" s="144"/>
      <c r="L101" s="144"/>
      <c r="M101" s="144"/>
      <c r="N101" s="144"/>
      <c r="O101" s="144"/>
      <c r="P101" s="144"/>
      <c r="Q101" s="144"/>
      <c r="R101" s="144"/>
      <c r="S101" s="144"/>
      <c r="T101" s="144"/>
      <c r="U101" s="144"/>
      <c r="V101" s="144"/>
      <c r="W101" s="144"/>
      <c r="X101" s="144"/>
      <c r="Y101" s="144"/>
      <c r="Z101" s="144"/>
      <c r="AA101" s="144"/>
      <c r="AB101" s="144"/>
      <c r="AC101" s="39"/>
      <c r="AD101" s="39"/>
      <c r="AE101" s="39"/>
      <c r="AF101" s="39"/>
      <c r="AG101" s="145">
        <f>ROUND(AG94 * AS101, 2)</f>
        <v>0</v>
      </c>
      <c r="AH101" s="136"/>
      <c r="AI101" s="136"/>
      <c r="AJ101" s="136"/>
      <c r="AK101" s="136"/>
      <c r="AL101" s="136"/>
      <c r="AM101" s="136"/>
      <c r="AN101" s="136">
        <f>ROUND(AG101 + AV101, 2)</f>
        <v>0</v>
      </c>
      <c r="AO101" s="136"/>
      <c r="AP101" s="136"/>
      <c r="AQ101" s="39"/>
      <c r="AR101" s="40"/>
      <c r="AS101" s="146">
        <v>0</v>
      </c>
      <c r="AT101" s="147" t="s">
        <v>111</v>
      </c>
      <c r="AU101" s="147" t="s">
        <v>56</v>
      </c>
      <c r="AV101" s="148">
        <f>ROUND(IF(AU101="základní",AG101*L34,IF(AU101="snížená",AG101*L35,0)),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F101" s="37"/>
      <c r="BG101" s="37"/>
      <c r="BV101" s="11" t="s">
        <v>114</v>
      </c>
      <c r="BY101" s="149">
        <f>IF(AU101="základní",AV101,0)</f>
        <v>0</v>
      </c>
      <c r="BZ101" s="149">
        <f>IF(AU101="snížená",AV101,0)</f>
        <v>0</v>
      </c>
      <c r="CA101" s="149">
        <v>0</v>
      </c>
      <c r="CB101" s="149">
        <v>0</v>
      </c>
      <c r="CC101" s="149">
        <v>0</v>
      </c>
      <c r="CD101" s="149">
        <f>IF(AU101="základní",AG101,0)</f>
        <v>0</v>
      </c>
      <c r="CE101" s="149">
        <f>IF(AU101="snížená",AG101,0)</f>
        <v>0</v>
      </c>
      <c r="CF101" s="149">
        <f>IF(AU101="zákl. přenesená",AG101,0)</f>
        <v>0</v>
      </c>
      <c r="CG101" s="149">
        <f>IF(AU101="sníž. přenesená",AG101,0)</f>
        <v>0</v>
      </c>
      <c r="CH101" s="149">
        <f>IF(AU101="nulová",AG101,0)</f>
        <v>0</v>
      </c>
      <c r="CI101" s="11">
        <f>IF(AU101="základní",1,IF(AU101="snížená",2,IF(AU101="zákl. přenesená",4,IF(AU101="sníž. přenesená",5,3))))</f>
        <v>1</v>
      </c>
      <c r="CJ101" s="11">
        <f>IF(AT101="stavební čast",1,IF(AT101="investiční čast",2,3))</f>
        <v>1</v>
      </c>
      <c r="CK101" s="11" t="str">
        <f>IF(D101="Vyplň vlastní","","x")</f>
        <v/>
      </c>
    </row>
    <row r="102" s="2" customFormat="1" ht="19.92" customHeight="1">
      <c r="A102" s="37"/>
      <c r="B102" s="38"/>
      <c r="C102" s="39"/>
      <c r="D102" s="150" t="s">
        <v>113</v>
      </c>
      <c r="E102" s="144"/>
      <c r="F102" s="144"/>
      <c r="G102" s="144"/>
      <c r="H102" s="144"/>
      <c r="I102" s="144"/>
      <c r="J102" s="144"/>
      <c r="K102" s="144"/>
      <c r="L102" s="144"/>
      <c r="M102" s="144"/>
      <c r="N102" s="144"/>
      <c r="O102" s="144"/>
      <c r="P102" s="144"/>
      <c r="Q102" s="144"/>
      <c r="R102" s="144"/>
      <c r="S102" s="144"/>
      <c r="T102" s="144"/>
      <c r="U102" s="144"/>
      <c r="V102" s="144"/>
      <c r="W102" s="144"/>
      <c r="X102" s="144"/>
      <c r="Y102" s="144"/>
      <c r="Z102" s="144"/>
      <c r="AA102" s="144"/>
      <c r="AB102" s="144"/>
      <c r="AC102" s="39"/>
      <c r="AD102" s="39"/>
      <c r="AE102" s="39"/>
      <c r="AF102" s="39"/>
      <c r="AG102" s="145">
        <f>ROUND(AG94 * AS102, 2)</f>
        <v>0</v>
      </c>
      <c r="AH102" s="136"/>
      <c r="AI102" s="136"/>
      <c r="AJ102" s="136"/>
      <c r="AK102" s="136"/>
      <c r="AL102" s="136"/>
      <c r="AM102" s="136"/>
      <c r="AN102" s="136">
        <f>ROUND(AG102 + AV102, 2)</f>
        <v>0</v>
      </c>
      <c r="AO102" s="136"/>
      <c r="AP102" s="136"/>
      <c r="AQ102" s="39"/>
      <c r="AR102" s="40"/>
      <c r="AS102" s="151">
        <v>0</v>
      </c>
      <c r="AT102" s="152" t="s">
        <v>111</v>
      </c>
      <c r="AU102" s="152" t="s">
        <v>56</v>
      </c>
      <c r="AV102" s="141">
        <f>ROUND(IF(AU102="základní",AG102*L34,IF(AU102="snížená",AG102*L35,0)), 2)</f>
        <v>0</v>
      </c>
      <c r="AW102" s="37"/>
      <c r="AX102" s="37"/>
      <c r="AY102" s="37"/>
      <c r="AZ102" s="37"/>
      <c r="BA102" s="37"/>
      <c r="BB102" s="37"/>
      <c r="BC102" s="37"/>
      <c r="BD102" s="37"/>
      <c r="BE102" s="37"/>
      <c r="BF102" s="37"/>
      <c r="BG102" s="37"/>
      <c r="BV102" s="11" t="s">
        <v>114</v>
      </c>
      <c r="BY102" s="149">
        <f>IF(AU102="základní",AV102,0)</f>
        <v>0</v>
      </c>
      <c r="BZ102" s="149">
        <f>IF(AU102="snížená",AV102,0)</f>
        <v>0</v>
      </c>
      <c r="CA102" s="149">
        <v>0</v>
      </c>
      <c r="CB102" s="149">
        <v>0</v>
      </c>
      <c r="CC102" s="149">
        <v>0</v>
      </c>
      <c r="CD102" s="149">
        <f>IF(AU102="základní",AG102,0)</f>
        <v>0</v>
      </c>
      <c r="CE102" s="149">
        <f>IF(AU102="snížená",AG102,0)</f>
        <v>0</v>
      </c>
      <c r="CF102" s="149">
        <f>IF(AU102="zákl. přenesená",AG102,0)</f>
        <v>0</v>
      </c>
      <c r="CG102" s="149">
        <f>IF(AU102="sníž. přenesená",AG102,0)</f>
        <v>0</v>
      </c>
      <c r="CH102" s="149">
        <f>IF(AU102="nulová",AG102,0)</f>
        <v>0</v>
      </c>
      <c r="CI102" s="11">
        <f>IF(AU102="základní",1,IF(AU102="snížená",2,IF(AU102="zákl. přenesená",4,IF(AU102="sníž. přenesená",5,3))))</f>
        <v>1</v>
      </c>
      <c r="CJ102" s="11">
        <f>IF(AT102="stavební čast",1,IF(AT102="investiční čast",2,3))</f>
        <v>1</v>
      </c>
      <c r="CK102" s="11" t="str">
        <f>IF(D102="Vyplň vlastní","","x")</f>
        <v/>
      </c>
    </row>
    <row r="103" s="2" customFormat="1" ht="10.8" customHeight="1">
      <c r="A103" s="37"/>
      <c r="B103" s="38"/>
      <c r="C103" s="39"/>
      <c r="D103" s="39"/>
      <c r="E103" s="39"/>
      <c r="F103" s="39"/>
      <c r="G103" s="39"/>
      <c r="H103" s="39"/>
      <c r="I103" s="39"/>
      <c r="J103" s="39"/>
      <c r="K103" s="39"/>
      <c r="L103" s="39"/>
      <c r="M103" s="39"/>
      <c r="N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F103" s="39"/>
      <c r="AG103" s="39"/>
      <c r="AH103" s="39"/>
      <c r="AI103" s="39"/>
      <c r="AJ103" s="39"/>
      <c r="AK103" s="39"/>
      <c r="AL103" s="39"/>
      <c r="AM103" s="39"/>
      <c r="AN103" s="39"/>
      <c r="AO103" s="39"/>
      <c r="AP103" s="39"/>
      <c r="AQ103" s="39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  <c r="BF103" s="37"/>
      <c r="BG103" s="37"/>
    </row>
    <row r="104" s="2" customFormat="1" ht="30" customHeight="1">
      <c r="A104" s="37"/>
      <c r="B104" s="38"/>
      <c r="C104" s="153" t="s">
        <v>115</v>
      </c>
      <c r="D104" s="154"/>
      <c r="E104" s="154"/>
      <c r="F104" s="154"/>
      <c r="G104" s="154"/>
      <c r="H104" s="154"/>
      <c r="I104" s="154"/>
      <c r="J104" s="154"/>
      <c r="K104" s="154"/>
      <c r="L104" s="154"/>
      <c r="M104" s="154"/>
      <c r="N104" s="154"/>
      <c r="O104" s="154"/>
      <c r="P104" s="154"/>
      <c r="Q104" s="154"/>
      <c r="R104" s="154"/>
      <c r="S104" s="154"/>
      <c r="T104" s="154"/>
      <c r="U104" s="154"/>
      <c r="V104" s="154"/>
      <c r="W104" s="154"/>
      <c r="X104" s="154"/>
      <c r="Y104" s="154"/>
      <c r="Z104" s="154"/>
      <c r="AA104" s="154"/>
      <c r="AB104" s="154"/>
      <c r="AC104" s="154"/>
      <c r="AD104" s="154"/>
      <c r="AE104" s="154"/>
      <c r="AF104" s="154"/>
      <c r="AG104" s="155">
        <f>ROUND(AG94 + AG98, 2)</f>
        <v>0</v>
      </c>
      <c r="AH104" s="155"/>
      <c r="AI104" s="155"/>
      <c r="AJ104" s="155"/>
      <c r="AK104" s="155"/>
      <c r="AL104" s="155"/>
      <c r="AM104" s="155"/>
      <c r="AN104" s="155">
        <f>ROUND(AN94 + AN98, 2)</f>
        <v>0</v>
      </c>
      <c r="AO104" s="155"/>
      <c r="AP104" s="155"/>
      <c r="AQ104" s="154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  <c r="BF104" s="37"/>
      <c r="BG104" s="37"/>
    </row>
    <row r="105" s="2" customFormat="1" ht="6.96" customHeight="1">
      <c r="A105" s="37"/>
      <c r="B105" s="65"/>
      <c r="C105" s="66"/>
      <c r="D105" s="66"/>
      <c r="E105" s="66"/>
      <c r="F105" s="66"/>
      <c r="G105" s="66"/>
      <c r="H105" s="66"/>
      <c r="I105" s="66"/>
      <c r="J105" s="66"/>
      <c r="K105" s="66"/>
      <c r="L105" s="66"/>
      <c r="M105" s="66"/>
      <c r="N105" s="66"/>
      <c r="O105" s="66"/>
      <c r="P105" s="66"/>
      <c r="Q105" s="66"/>
      <c r="R105" s="66"/>
      <c r="S105" s="66"/>
      <c r="T105" s="66"/>
      <c r="U105" s="66"/>
      <c r="V105" s="66"/>
      <c r="W105" s="66"/>
      <c r="X105" s="66"/>
      <c r="Y105" s="66"/>
      <c r="Z105" s="66"/>
      <c r="AA105" s="66"/>
      <c r="AB105" s="66"/>
      <c r="AC105" s="66"/>
      <c r="AD105" s="66"/>
      <c r="AE105" s="66"/>
      <c r="AF105" s="66"/>
      <c r="AG105" s="66"/>
      <c r="AH105" s="66"/>
      <c r="AI105" s="66"/>
      <c r="AJ105" s="66"/>
      <c r="AK105" s="66"/>
      <c r="AL105" s="66"/>
      <c r="AM105" s="66"/>
      <c r="AN105" s="66"/>
      <c r="AO105" s="66"/>
      <c r="AP105" s="66"/>
      <c r="AQ105" s="66"/>
      <c r="AR105" s="40"/>
      <c r="AS105" s="37"/>
      <c r="AT105" s="37"/>
      <c r="AU105" s="37"/>
      <c r="AV105" s="37"/>
      <c r="AW105" s="37"/>
      <c r="AX105" s="37"/>
      <c r="AY105" s="37"/>
      <c r="AZ105" s="37"/>
      <c r="BA105" s="37"/>
      <c r="BB105" s="37"/>
      <c r="BC105" s="37"/>
      <c r="BD105" s="37"/>
      <c r="BE105" s="37"/>
      <c r="BF105" s="37"/>
      <c r="BG105" s="37"/>
    </row>
  </sheetData>
  <sheetProtection sheet="1" formatColumns="0" formatRows="0" objects="1" scenarios="1" spinCount="100000" saltValue="KBZhIxPWSv908d+TKYR7pkaN24n3DiT9e0SRa/+usXWZwmWBruQ8HHdbAz3491P2ZcLgLdDqxkCYYMUunXZ19Q==" hashValue="iJJAOM6OHkO1NpYGLvrKYv5L3hK2VneFS/fz561R8/GKmVvwQZg5h39N5XZbWdB+XJeOHGvuN44KdoqLOEpJrA==" algorithmName="SHA-512" password="CC35"/>
  <mergeCells count="66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6:AM96"/>
    <mergeCell ref="K96:AF96"/>
    <mergeCell ref="E96:I96"/>
    <mergeCell ref="AN96:AP96"/>
    <mergeCell ref="D99:AB99"/>
    <mergeCell ref="AG99:AM99"/>
    <mergeCell ref="AN99:AP99"/>
    <mergeCell ref="D100:AB100"/>
    <mergeCell ref="AG100:AM100"/>
    <mergeCell ref="AN100:AP100"/>
    <mergeCell ref="D101:AB101"/>
    <mergeCell ref="AG101:AM101"/>
    <mergeCell ref="AN101:AP101"/>
    <mergeCell ref="D102:AB102"/>
    <mergeCell ref="AG102:AM102"/>
    <mergeCell ref="AN102:AP102"/>
    <mergeCell ref="AG94:AM94"/>
    <mergeCell ref="AN94:AP94"/>
    <mergeCell ref="AG98:AM98"/>
    <mergeCell ref="AN98:AP98"/>
    <mergeCell ref="AG104:AM104"/>
    <mergeCell ref="AN104:AP104"/>
    <mergeCell ref="BG5:BG34"/>
    <mergeCell ref="K5:AO5"/>
    <mergeCell ref="K6:AO6"/>
    <mergeCell ref="E14:AJ14"/>
    <mergeCell ref="E23:AN23"/>
    <mergeCell ref="AK26:AO26"/>
    <mergeCell ref="AK27:AO27"/>
    <mergeCell ref="AK28:AO28"/>
    <mergeCell ref="AK29:AO29"/>
    <mergeCell ref="AK31:AO31"/>
    <mergeCell ref="AK33:AO33"/>
    <mergeCell ref="L33:P33"/>
    <mergeCell ref="W33:AE33"/>
    <mergeCell ref="AK34:AO34"/>
    <mergeCell ref="W34:AE34"/>
    <mergeCell ref="L34:P34"/>
    <mergeCell ref="W35:AE35"/>
    <mergeCell ref="AK35:AO35"/>
    <mergeCell ref="L35:P35"/>
    <mergeCell ref="W36:AE36"/>
    <mergeCell ref="L36:P36"/>
    <mergeCell ref="AK36:AO36"/>
    <mergeCell ref="L37:P37"/>
    <mergeCell ref="AK37:AO37"/>
    <mergeCell ref="W37:AE37"/>
    <mergeCell ref="L38:P38"/>
    <mergeCell ref="AK38:AO38"/>
    <mergeCell ref="W38:AE38"/>
    <mergeCell ref="X40:AB40"/>
    <mergeCell ref="AK40:AO40"/>
    <mergeCell ref="AR2:BG2"/>
  </mergeCells>
  <dataValidations count="2">
    <dataValidation type="list" allowBlank="1" showInputMessage="1" showErrorMessage="1" error="Povoleny jsou hodnoty základní, snížená, zákl. přenesená, sníž. přenesená, nulová." sqref="AU98:AU102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8:AT102">
      <formula1>"stavební čast, technologická čast, investiční čast"</formula1>
    </dataValidation>
  </dataValidations>
  <hyperlinks>
    <hyperlink ref="A96" location="'04 - Rozpočet mobiliář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1.5" style="1" customWidth="1"/>
    <col min="9" max="9" width="20.16016" style="1" customWidth="1"/>
    <col min="10" max="10" width="20.16016" style="1" customWidth="1"/>
    <col min="11" max="11" width="20.16016" style="1" customWidth="1"/>
    <col min="12" max="12" width="15.5" style="1" customWidth="1"/>
    <col min="13" max="13" width="9.332031" style="1" customWidth="1"/>
    <col min="14" max="14" width="10.83203" style="1" hidden="1" customWidth="1"/>
    <col min="15" max="15" width="9.332031" style="1" hidden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4.16016" style="1" hidden="1" customWidth="1"/>
    <col min="22" max="22" width="14.16016" style="1" hidden="1" customWidth="1"/>
    <col min="23" max="23" width="14.16016" style="1" hidden="1" customWidth="1"/>
    <col min="24" max="24" width="14.16016" style="1" hidden="1" customWidth="1"/>
    <col min="25" max="25" width="12.33203" style="1" hidden="1" customWidth="1"/>
    <col min="26" max="26" width="16.33203" style="1" customWidth="1"/>
    <col min="27" max="27" width="12.33203" style="1" customWidth="1"/>
    <col min="28" max="28" width="15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T2" s="11" t="s">
        <v>106</v>
      </c>
    </row>
    <row r="3" s="1" customFormat="1" ht="6.96" customHeight="1">
      <c r="B3" s="156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4"/>
      <c r="AT3" s="11" t="s">
        <v>22</v>
      </c>
    </row>
    <row r="4" s="1" customFormat="1" ht="24.96" customHeight="1">
      <c r="B4" s="14"/>
      <c r="D4" s="158" t="s">
        <v>116</v>
      </c>
      <c r="M4" s="14"/>
      <c r="N4" s="159" t="s">
        <v>11</v>
      </c>
      <c r="AT4" s="11" t="s">
        <v>4</v>
      </c>
    </row>
    <row r="5" s="1" customFormat="1" ht="6.96" customHeight="1">
      <c r="B5" s="14"/>
      <c r="M5" s="14"/>
    </row>
    <row r="6" s="1" customFormat="1" ht="12" customHeight="1">
      <c r="B6" s="14"/>
      <c r="D6" s="160" t="s">
        <v>17</v>
      </c>
      <c r="M6" s="14"/>
    </row>
    <row r="7" s="1" customFormat="1" ht="16.5" customHeight="1">
      <c r="B7" s="14"/>
      <c r="E7" s="161" t="str">
        <f>'Rekapitulace stavby'!K6</f>
        <v>Hodonín-ZŠ Vančurova</v>
      </c>
      <c r="F7" s="160"/>
      <c r="G7" s="160"/>
      <c r="H7" s="160"/>
      <c r="M7" s="14"/>
    </row>
    <row r="8" s="1" customFormat="1" ht="12" customHeight="1">
      <c r="B8" s="14"/>
      <c r="D8" s="160" t="s">
        <v>117</v>
      </c>
      <c r="M8" s="14"/>
    </row>
    <row r="9" s="2" customFormat="1" ht="16.5" customHeight="1">
      <c r="A9" s="37"/>
      <c r="B9" s="40"/>
      <c r="C9" s="37"/>
      <c r="D9" s="37"/>
      <c r="E9" s="161" t="s">
        <v>118</v>
      </c>
      <c r="F9" s="37"/>
      <c r="G9" s="37"/>
      <c r="H9" s="37"/>
      <c r="I9" s="37"/>
      <c r="J9" s="37"/>
      <c r="K9" s="37"/>
      <c r="L9" s="37"/>
      <c r="M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60" t="s">
        <v>119</v>
      </c>
      <c r="E10" s="37"/>
      <c r="F10" s="37"/>
      <c r="G10" s="37"/>
      <c r="H10" s="37"/>
      <c r="I10" s="37"/>
      <c r="J10" s="37"/>
      <c r="K10" s="37"/>
      <c r="L10" s="37"/>
      <c r="M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6.5" customHeight="1">
      <c r="A11" s="37"/>
      <c r="B11" s="40"/>
      <c r="C11" s="37"/>
      <c r="D11" s="37"/>
      <c r="E11" s="162" t="s">
        <v>120</v>
      </c>
      <c r="F11" s="37"/>
      <c r="G11" s="37"/>
      <c r="H11" s="37"/>
      <c r="I11" s="37"/>
      <c r="J11" s="37"/>
      <c r="K11" s="37"/>
      <c r="L11" s="37"/>
      <c r="M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>
      <c r="A12" s="37"/>
      <c r="B12" s="40"/>
      <c r="C12" s="37"/>
      <c r="D12" s="37"/>
      <c r="E12" s="37"/>
      <c r="F12" s="37"/>
      <c r="G12" s="37"/>
      <c r="H12" s="37"/>
      <c r="I12" s="37"/>
      <c r="J12" s="37"/>
      <c r="K12" s="37"/>
      <c r="L12" s="37"/>
      <c r="M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2" customHeight="1">
      <c r="A13" s="37"/>
      <c r="B13" s="40"/>
      <c r="C13" s="37"/>
      <c r="D13" s="160" t="s">
        <v>19</v>
      </c>
      <c r="E13" s="37"/>
      <c r="F13" s="142" t="s">
        <v>20</v>
      </c>
      <c r="G13" s="37"/>
      <c r="H13" s="37"/>
      <c r="I13" s="160" t="s">
        <v>21</v>
      </c>
      <c r="J13" s="142" t="s">
        <v>1</v>
      </c>
      <c r="K13" s="37"/>
      <c r="L13" s="37"/>
      <c r="M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0"/>
      <c r="C14" s="37"/>
      <c r="D14" s="160" t="s">
        <v>23</v>
      </c>
      <c r="E14" s="37"/>
      <c r="F14" s="142" t="s">
        <v>24</v>
      </c>
      <c r="G14" s="37"/>
      <c r="H14" s="37"/>
      <c r="I14" s="160" t="s">
        <v>25</v>
      </c>
      <c r="J14" s="163" t="str">
        <f>'Rekapitulace stavby'!AN8</f>
        <v>24. 1. 2020</v>
      </c>
      <c r="K14" s="37"/>
      <c r="L14" s="37"/>
      <c r="M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0.8" customHeight="1">
      <c r="A15" s="37"/>
      <c r="B15" s="40"/>
      <c r="C15" s="37"/>
      <c r="D15" s="37"/>
      <c r="E15" s="37"/>
      <c r="F15" s="37"/>
      <c r="G15" s="37"/>
      <c r="H15" s="37"/>
      <c r="I15" s="37"/>
      <c r="J15" s="37"/>
      <c r="K15" s="37"/>
      <c r="L15" s="37"/>
      <c r="M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2" customHeight="1">
      <c r="A16" s="37"/>
      <c r="B16" s="40"/>
      <c r="C16" s="37"/>
      <c r="D16" s="160" t="s">
        <v>31</v>
      </c>
      <c r="E16" s="37"/>
      <c r="F16" s="37"/>
      <c r="G16" s="37"/>
      <c r="H16" s="37"/>
      <c r="I16" s="160" t="s">
        <v>32</v>
      </c>
      <c r="J16" s="142" t="s">
        <v>33</v>
      </c>
      <c r="K16" s="37"/>
      <c r="L16" s="37"/>
      <c r="M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8" customHeight="1">
      <c r="A17" s="37"/>
      <c r="B17" s="40"/>
      <c r="C17" s="37"/>
      <c r="D17" s="37"/>
      <c r="E17" s="142" t="s">
        <v>34</v>
      </c>
      <c r="F17" s="37"/>
      <c r="G17" s="37"/>
      <c r="H17" s="37"/>
      <c r="I17" s="160" t="s">
        <v>35</v>
      </c>
      <c r="J17" s="142" t="s">
        <v>36</v>
      </c>
      <c r="K17" s="37"/>
      <c r="L17" s="37"/>
      <c r="M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6.96" customHeight="1">
      <c r="A18" s="37"/>
      <c r="B18" s="40"/>
      <c r="C18" s="37"/>
      <c r="D18" s="37"/>
      <c r="E18" s="37"/>
      <c r="F18" s="37"/>
      <c r="G18" s="37"/>
      <c r="H18" s="37"/>
      <c r="I18" s="37"/>
      <c r="J18" s="37"/>
      <c r="K18" s="37"/>
      <c r="L18" s="37"/>
      <c r="M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2" customHeight="1">
      <c r="A19" s="37"/>
      <c r="B19" s="40"/>
      <c r="C19" s="37"/>
      <c r="D19" s="160" t="s">
        <v>37</v>
      </c>
      <c r="E19" s="37"/>
      <c r="F19" s="37"/>
      <c r="G19" s="37"/>
      <c r="H19" s="37"/>
      <c r="I19" s="160" t="s">
        <v>32</v>
      </c>
      <c r="J19" s="27" t="str">
        <f>'Rekapitulace stavby'!AN13</f>
        <v>Vyplň údaj</v>
      </c>
      <c r="K19" s="37"/>
      <c r="L19" s="37"/>
      <c r="M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8" customHeight="1">
      <c r="A20" s="37"/>
      <c r="B20" s="40"/>
      <c r="C20" s="37"/>
      <c r="D20" s="37"/>
      <c r="E20" s="27" t="str">
        <f>'Rekapitulace stavby'!E14</f>
        <v>Vyplň údaj</v>
      </c>
      <c r="F20" s="142"/>
      <c r="G20" s="142"/>
      <c r="H20" s="142"/>
      <c r="I20" s="160" t="s">
        <v>35</v>
      </c>
      <c r="J20" s="27" t="str">
        <f>'Rekapitulace stavby'!AN14</f>
        <v>Vyplň údaj</v>
      </c>
      <c r="K20" s="37"/>
      <c r="L20" s="37"/>
      <c r="M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6.96" customHeight="1">
      <c r="A21" s="37"/>
      <c r="B21" s="40"/>
      <c r="C21" s="37"/>
      <c r="D21" s="37"/>
      <c r="E21" s="37"/>
      <c r="F21" s="37"/>
      <c r="G21" s="37"/>
      <c r="H21" s="37"/>
      <c r="I21" s="37"/>
      <c r="J21" s="37"/>
      <c r="K21" s="37"/>
      <c r="L21" s="37"/>
      <c r="M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2" customHeight="1">
      <c r="A22" s="37"/>
      <c r="B22" s="40"/>
      <c r="C22" s="37"/>
      <c r="D22" s="160" t="s">
        <v>39</v>
      </c>
      <c r="E22" s="37"/>
      <c r="F22" s="37"/>
      <c r="G22" s="37"/>
      <c r="H22" s="37"/>
      <c r="I22" s="160" t="s">
        <v>32</v>
      </c>
      <c r="J22" s="142" t="s">
        <v>1</v>
      </c>
      <c r="K22" s="37"/>
      <c r="L22" s="37"/>
      <c r="M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8" customHeight="1">
      <c r="A23" s="37"/>
      <c r="B23" s="40"/>
      <c r="C23" s="37"/>
      <c r="D23" s="37"/>
      <c r="E23" s="142" t="s">
        <v>40</v>
      </c>
      <c r="F23" s="37"/>
      <c r="G23" s="37"/>
      <c r="H23" s="37"/>
      <c r="I23" s="160" t="s">
        <v>35</v>
      </c>
      <c r="J23" s="142" t="s">
        <v>1</v>
      </c>
      <c r="K23" s="37"/>
      <c r="L23" s="37"/>
      <c r="M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6.96" customHeight="1">
      <c r="A24" s="37"/>
      <c r="B24" s="40"/>
      <c r="C24" s="37"/>
      <c r="D24" s="37"/>
      <c r="E24" s="37"/>
      <c r="F24" s="37"/>
      <c r="G24" s="37"/>
      <c r="H24" s="37"/>
      <c r="I24" s="37"/>
      <c r="J24" s="37"/>
      <c r="K24" s="37"/>
      <c r="L24" s="37"/>
      <c r="M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12" customHeight="1">
      <c r="A25" s="37"/>
      <c r="B25" s="40"/>
      <c r="C25" s="37"/>
      <c r="D25" s="160" t="s">
        <v>41</v>
      </c>
      <c r="E25" s="37"/>
      <c r="F25" s="37"/>
      <c r="G25" s="37"/>
      <c r="H25" s="37"/>
      <c r="I25" s="160" t="s">
        <v>32</v>
      </c>
      <c r="J25" s="142" t="s">
        <v>42</v>
      </c>
      <c r="K25" s="37"/>
      <c r="L25" s="37"/>
      <c r="M25" s="62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8" customHeight="1">
      <c r="A26" s="37"/>
      <c r="B26" s="40"/>
      <c r="C26" s="37"/>
      <c r="D26" s="37"/>
      <c r="E26" s="142" t="s">
        <v>43</v>
      </c>
      <c r="F26" s="37"/>
      <c r="G26" s="37"/>
      <c r="H26" s="37"/>
      <c r="I26" s="160" t="s">
        <v>35</v>
      </c>
      <c r="J26" s="142" t="s">
        <v>44</v>
      </c>
      <c r="K26" s="37"/>
      <c r="L26" s="37"/>
      <c r="M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12" customHeight="1">
      <c r="A28" s="37"/>
      <c r="B28" s="40"/>
      <c r="C28" s="37"/>
      <c r="D28" s="160" t="s">
        <v>45</v>
      </c>
      <c r="E28" s="37"/>
      <c r="F28" s="37"/>
      <c r="G28" s="37"/>
      <c r="H28" s="37"/>
      <c r="I28" s="37"/>
      <c r="J28" s="37"/>
      <c r="K28" s="37"/>
      <c r="L28" s="37"/>
      <c r="M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8" customFormat="1" ht="16.5" customHeight="1">
      <c r="A29" s="164"/>
      <c r="B29" s="165"/>
      <c r="C29" s="164"/>
      <c r="D29" s="164"/>
      <c r="E29" s="166" t="s">
        <v>1</v>
      </c>
      <c r="F29" s="166"/>
      <c r="G29" s="166"/>
      <c r="H29" s="166"/>
      <c r="I29" s="164"/>
      <c r="J29" s="164"/>
      <c r="K29" s="164"/>
      <c r="L29" s="164"/>
      <c r="M29" s="167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</row>
    <row r="30" s="2" customFormat="1" ht="6.96" customHeight="1">
      <c r="A30" s="37"/>
      <c r="B30" s="40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0"/>
      <c r="C31" s="37"/>
      <c r="D31" s="168"/>
      <c r="E31" s="168"/>
      <c r="F31" s="168"/>
      <c r="G31" s="168"/>
      <c r="H31" s="168"/>
      <c r="I31" s="168"/>
      <c r="J31" s="168"/>
      <c r="K31" s="168"/>
      <c r="L31" s="168"/>
      <c r="M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142" t="s">
        <v>121</v>
      </c>
      <c r="E32" s="37"/>
      <c r="F32" s="37"/>
      <c r="G32" s="37"/>
      <c r="H32" s="37"/>
      <c r="I32" s="37"/>
      <c r="J32" s="37"/>
      <c r="K32" s="169">
        <f>K98</f>
        <v>0</v>
      </c>
      <c r="L32" s="37"/>
      <c r="M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>
      <c r="A33" s="37"/>
      <c r="B33" s="40"/>
      <c r="C33" s="37"/>
      <c r="D33" s="37"/>
      <c r="E33" s="160" t="s">
        <v>48</v>
      </c>
      <c r="F33" s="37"/>
      <c r="G33" s="37"/>
      <c r="H33" s="37"/>
      <c r="I33" s="37"/>
      <c r="J33" s="37"/>
      <c r="K33" s="170">
        <f>I98</f>
        <v>0</v>
      </c>
      <c r="L33" s="37"/>
      <c r="M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>
      <c r="A34" s="37"/>
      <c r="B34" s="40"/>
      <c r="C34" s="37"/>
      <c r="D34" s="37"/>
      <c r="E34" s="160" t="s">
        <v>49</v>
      </c>
      <c r="F34" s="37"/>
      <c r="G34" s="37"/>
      <c r="H34" s="37"/>
      <c r="I34" s="37"/>
      <c r="J34" s="37"/>
      <c r="K34" s="170">
        <f>J98</f>
        <v>0</v>
      </c>
      <c r="L34" s="37"/>
      <c r="M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s="2" customFormat="1" ht="14.4" customHeight="1">
      <c r="A35" s="37"/>
      <c r="B35" s="40"/>
      <c r="C35" s="37"/>
      <c r="D35" s="171" t="s">
        <v>110</v>
      </c>
      <c r="E35" s="37"/>
      <c r="F35" s="37"/>
      <c r="G35" s="37"/>
      <c r="H35" s="37"/>
      <c r="I35" s="37"/>
      <c r="J35" s="37"/>
      <c r="K35" s="169">
        <f>K101</f>
        <v>0</v>
      </c>
      <c r="L35" s="37"/>
      <c r="M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25.44" customHeight="1">
      <c r="A36" s="37"/>
      <c r="B36" s="40"/>
      <c r="C36" s="37"/>
      <c r="D36" s="172" t="s">
        <v>51</v>
      </c>
      <c r="E36" s="37"/>
      <c r="F36" s="37"/>
      <c r="G36" s="37"/>
      <c r="H36" s="37"/>
      <c r="I36" s="37"/>
      <c r="J36" s="37"/>
      <c r="K36" s="173">
        <f>ROUND(K32 + K35, 2)</f>
        <v>0</v>
      </c>
      <c r="L36" s="37"/>
      <c r="M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6.96" customHeight="1">
      <c r="A37" s="37"/>
      <c r="B37" s="40"/>
      <c r="C37" s="37"/>
      <c r="D37" s="168"/>
      <c r="E37" s="168"/>
      <c r="F37" s="168"/>
      <c r="G37" s="168"/>
      <c r="H37" s="168"/>
      <c r="I37" s="168"/>
      <c r="J37" s="168"/>
      <c r="K37" s="168"/>
      <c r="L37" s="168"/>
      <c r="M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37"/>
      <c r="F38" s="174" t="s">
        <v>53</v>
      </c>
      <c r="G38" s="37"/>
      <c r="H38" s="37"/>
      <c r="I38" s="174" t="s">
        <v>52</v>
      </c>
      <c r="J38" s="37"/>
      <c r="K38" s="174" t="s">
        <v>54</v>
      </c>
      <c r="L38" s="37"/>
      <c r="M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14.4" customHeight="1">
      <c r="A39" s="37"/>
      <c r="B39" s="40"/>
      <c r="C39" s="37"/>
      <c r="D39" s="175" t="s">
        <v>55</v>
      </c>
      <c r="E39" s="160" t="s">
        <v>56</v>
      </c>
      <c r="F39" s="170">
        <f>ROUND((SUM(BE101:BE108) + SUM(BE130:BE209)),  2)</f>
        <v>0</v>
      </c>
      <c r="G39" s="37"/>
      <c r="H39" s="37"/>
      <c r="I39" s="176">
        <v>0.20999999999999999</v>
      </c>
      <c r="J39" s="37"/>
      <c r="K39" s="170">
        <f>ROUND(((SUM(BE101:BE108) + SUM(BE130:BE209))*I39),  2)</f>
        <v>0</v>
      </c>
      <c r="L39" s="37"/>
      <c r="M39" s="62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40"/>
      <c r="C40" s="37"/>
      <c r="D40" s="37"/>
      <c r="E40" s="160" t="s">
        <v>57</v>
      </c>
      <c r="F40" s="170">
        <f>ROUND((SUM(BF101:BF108) + SUM(BF130:BF209)),  2)</f>
        <v>0</v>
      </c>
      <c r="G40" s="37"/>
      <c r="H40" s="37"/>
      <c r="I40" s="176">
        <v>0.14999999999999999</v>
      </c>
      <c r="J40" s="37"/>
      <c r="K40" s="170">
        <f>ROUND(((SUM(BF101:BF108) + SUM(BF130:BF209))*I40),  2)</f>
        <v>0</v>
      </c>
      <c r="L40" s="37"/>
      <c r="M40" s="62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1" hidden="1" s="2" customFormat="1" ht="14.4" customHeight="1">
      <c r="A41" s="37"/>
      <c r="B41" s="40"/>
      <c r="C41" s="37"/>
      <c r="D41" s="37"/>
      <c r="E41" s="160" t="s">
        <v>58</v>
      </c>
      <c r="F41" s="170">
        <f>ROUND((SUM(BG101:BG108) + SUM(BG130:BG209)),  2)</f>
        <v>0</v>
      </c>
      <c r="G41" s="37"/>
      <c r="H41" s="37"/>
      <c r="I41" s="176">
        <v>0.20999999999999999</v>
      </c>
      <c r="J41" s="37"/>
      <c r="K41" s="170">
        <f>0</f>
        <v>0</v>
      </c>
      <c r="L41" s="37"/>
      <c r="M41" s="62"/>
      <c r="S41" s="37"/>
      <c r="T41" s="37"/>
      <c r="U41" s="37"/>
      <c r="V41" s="37"/>
      <c r="W41" s="37"/>
      <c r="X41" s="37"/>
      <c r="Y41" s="37"/>
      <c r="Z41" s="37"/>
      <c r="AA41" s="37"/>
      <c r="AB41" s="37"/>
      <c r="AC41" s="37"/>
      <c r="AD41" s="37"/>
      <c r="AE41" s="37"/>
    </row>
    <row r="42" hidden="1" s="2" customFormat="1" ht="14.4" customHeight="1">
      <c r="A42" s="37"/>
      <c r="B42" s="40"/>
      <c r="C42" s="37"/>
      <c r="D42" s="37"/>
      <c r="E42" s="160" t="s">
        <v>59</v>
      </c>
      <c r="F42" s="170">
        <f>ROUND((SUM(BH101:BH108) + SUM(BH130:BH209)),  2)</f>
        <v>0</v>
      </c>
      <c r="G42" s="37"/>
      <c r="H42" s="37"/>
      <c r="I42" s="176">
        <v>0.14999999999999999</v>
      </c>
      <c r="J42" s="37"/>
      <c r="K42" s="170">
        <f>0</f>
        <v>0</v>
      </c>
      <c r="L42" s="37"/>
      <c r="M42" s="62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</row>
    <row r="43" hidden="1" s="2" customFormat="1" ht="14.4" customHeight="1">
      <c r="A43" s="37"/>
      <c r="B43" s="40"/>
      <c r="C43" s="37"/>
      <c r="D43" s="37"/>
      <c r="E43" s="160" t="s">
        <v>60</v>
      </c>
      <c r="F43" s="170">
        <f>ROUND((SUM(BI101:BI108) + SUM(BI130:BI209)),  2)</f>
        <v>0</v>
      </c>
      <c r="G43" s="37"/>
      <c r="H43" s="37"/>
      <c r="I43" s="176">
        <v>0</v>
      </c>
      <c r="J43" s="37"/>
      <c r="K43" s="170">
        <f>0</f>
        <v>0</v>
      </c>
      <c r="L43" s="37"/>
      <c r="M43" s="62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</row>
    <row r="44" s="2" customFormat="1" ht="6.96" customHeight="1">
      <c r="A44" s="37"/>
      <c r="B44" s="40"/>
      <c r="C44" s="37"/>
      <c r="D44" s="37"/>
      <c r="E44" s="37"/>
      <c r="F44" s="37"/>
      <c r="G44" s="37"/>
      <c r="H44" s="37"/>
      <c r="I44" s="37"/>
      <c r="J44" s="37"/>
      <c r="K44" s="37"/>
      <c r="L44" s="37"/>
      <c r="M44" s="62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s="2" customFormat="1" ht="25.44" customHeight="1">
      <c r="A45" s="37"/>
      <c r="B45" s="40"/>
      <c r="C45" s="177"/>
      <c r="D45" s="178" t="s">
        <v>61</v>
      </c>
      <c r="E45" s="179"/>
      <c r="F45" s="179"/>
      <c r="G45" s="180" t="s">
        <v>62</v>
      </c>
      <c r="H45" s="181" t="s">
        <v>63</v>
      </c>
      <c r="I45" s="179"/>
      <c r="J45" s="179"/>
      <c r="K45" s="182">
        <f>SUM(K36:K43)</f>
        <v>0</v>
      </c>
      <c r="L45" s="183"/>
      <c r="M45" s="62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s="2" customFormat="1" ht="14.4" customHeight="1">
      <c r="A46" s="37"/>
      <c r="B46" s="40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62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s="1" customFormat="1" ht="14.4" customHeight="1">
      <c r="B47" s="14"/>
      <c r="M47" s="14"/>
    </row>
    <row r="48" s="1" customFormat="1" ht="14.4" customHeight="1">
      <c r="B48" s="14"/>
      <c r="M48" s="14"/>
    </row>
    <row r="49" s="1" customFormat="1" ht="14.4" customHeight="1">
      <c r="B49" s="14"/>
      <c r="M49" s="14"/>
    </row>
    <row r="50" s="2" customFormat="1" ht="14.4" customHeight="1">
      <c r="B50" s="62"/>
      <c r="D50" s="184" t="s">
        <v>64</v>
      </c>
      <c r="E50" s="185"/>
      <c r="F50" s="185"/>
      <c r="G50" s="184" t="s">
        <v>65</v>
      </c>
      <c r="H50" s="185"/>
      <c r="I50" s="185"/>
      <c r="J50" s="185"/>
      <c r="K50" s="185"/>
      <c r="L50" s="185"/>
      <c r="M50" s="62"/>
    </row>
    <row r="51">
      <c r="B51" s="14"/>
      <c r="M51" s="14"/>
    </row>
    <row r="52">
      <c r="B52" s="14"/>
      <c r="M52" s="14"/>
    </row>
    <row r="53">
      <c r="B53" s="14"/>
      <c r="M53" s="14"/>
    </row>
    <row r="54">
      <c r="B54" s="14"/>
      <c r="M54" s="14"/>
    </row>
    <row r="55">
      <c r="B55" s="14"/>
      <c r="M55" s="14"/>
    </row>
    <row r="56">
      <c r="B56" s="14"/>
      <c r="M56" s="14"/>
    </row>
    <row r="57">
      <c r="B57" s="14"/>
      <c r="M57" s="14"/>
    </row>
    <row r="58">
      <c r="B58" s="14"/>
      <c r="M58" s="14"/>
    </row>
    <row r="59">
      <c r="B59" s="14"/>
      <c r="M59" s="14"/>
    </row>
    <row r="60">
      <c r="B60" s="14"/>
      <c r="M60" s="14"/>
    </row>
    <row r="61" s="2" customFormat="1">
      <c r="A61" s="37"/>
      <c r="B61" s="40"/>
      <c r="C61" s="37"/>
      <c r="D61" s="186" t="s">
        <v>66</v>
      </c>
      <c r="E61" s="187"/>
      <c r="F61" s="188" t="s">
        <v>67</v>
      </c>
      <c r="G61" s="186" t="s">
        <v>66</v>
      </c>
      <c r="H61" s="187"/>
      <c r="I61" s="187"/>
      <c r="J61" s="189" t="s">
        <v>67</v>
      </c>
      <c r="K61" s="187"/>
      <c r="L61" s="187"/>
      <c r="M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4"/>
      <c r="M62" s="14"/>
    </row>
    <row r="63">
      <c r="B63" s="14"/>
      <c r="M63" s="14"/>
    </row>
    <row r="64">
      <c r="B64" s="14"/>
      <c r="M64" s="14"/>
    </row>
    <row r="65" s="2" customFormat="1">
      <c r="A65" s="37"/>
      <c r="B65" s="40"/>
      <c r="C65" s="37"/>
      <c r="D65" s="184" t="s">
        <v>68</v>
      </c>
      <c r="E65" s="190"/>
      <c r="F65" s="190"/>
      <c r="G65" s="184" t="s">
        <v>69</v>
      </c>
      <c r="H65" s="190"/>
      <c r="I65" s="190"/>
      <c r="J65" s="190"/>
      <c r="K65" s="190"/>
      <c r="L65" s="190"/>
      <c r="M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4"/>
      <c r="M66" s="14"/>
    </row>
    <row r="67">
      <c r="B67" s="14"/>
      <c r="M67" s="14"/>
    </row>
    <row r="68">
      <c r="B68" s="14"/>
      <c r="M68" s="14"/>
    </row>
    <row r="69">
      <c r="B69" s="14"/>
      <c r="M69" s="14"/>
    </row>
    <row r="70">
      <c r="B70" s="14"/>
      <c r="M70" s="14"/>
    </row>
    <row r="71">
      <c r="B71" s="14"/>
      <c r="M71" s="14"/>
    </row>
    <row r="72">
      <c r="B72" s="14"/>
      <c r="M72" s="14"/>
    </row>
    <row r="73">
      <c r="B73" s="14"/>
      <c r="M73" s="14"/>
    </row>
    <row r="74">
      <c r="B74" s="14"/>
      <c r="M74" s="14"/>
    </row>
    <row r="75">
      <c r="B75" s="14"/>
      <c r="M75" s="14"/>
    </row>
    <row r="76" s="2" customFormat="1">
      <c r="A76" s="37"/>
      <c r="B76" s="40"/>
      <c r="C76" s="37"/>
      <c r="D76" s="186" t="s">
        <v>66</v>
      </c>
      <c r="E76" s="187"/>
      <c r="F76" s="188" t="s">
        <v>67</v>
      </c>
      <c r="G76" s="186" t="s">
        <v>66</v>
      </c>
      <c r="H76" s="187"/>
      <c r="I76" s="187"/>
      <c r="J76" s="189" t="s">
        <v>67</v>
      </c>
      <c r="K76" s="187"/>
      <c r="L76" s="187"/>
      <c r="M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91"/>
      <c r="C77" s="192"/>
      <c r="D77" s="192"/>
      <c r="E77" s="192"/>
      <c r="F77" s="192"/>
      <c r="G77" s="192"/>
      <c r="H77" s="192"/>
      <c r="I77" s="192"/>
      <c r="J77" s="192"/>
      <c r="K77" s="192"/>
      <c r="L77" s="192"/>
      <c r="M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3"/>
      <c r="C81" s="194"/>
      <c r="D81" s="194"/>
      <c r="E81" s="194"/>
      <c r="F81" s="194"/>
      <c r="G81" s="194"/>
      <c r="H81" s="194"/>
      <c r="I81" s="194"/>
      <c r="J81" s="194"/>
      <c r="K81" s="194"/>
      <c r="L81" s="194"/>
      <c r="M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17" t="s">
        <v>122</v>
      </c>
      <c r="D82" s="39"/>
      <c r="E82" s="39"/>
      <c r="F82" s="39"/>
      <c r="G82" s="39"/>
      <c r="H82" s="39"/>
      <c r="I82" s="39"/>
      <c r="J82" s="39"/>
      <c r="K82" s="39"/>
      <c r="L82" s="39"/>
      <c r="M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6" t="s">
        <v>17</v>
      </c>
      <c r="D84" s="39"/>
      <c r="E84" s="39"/>
      <c r="F84" s="39"/>
      <c r="G84" s="39"/>
      <c r="H84" s="39"/>
      <c r="I84" s="39"/>
      <c r="J84" s="39"/>
      <c r="K84" s="39"/>
      <c r="L84" s="39"/>
      <c r="M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195" t="str">
        <f>E7</f>
        <v>Hodonín-ZŠ Vančurova</v>
      </c>
      <c r="F85" s="26"/>
      <c r="G85" s="26"/>
      <c r="H85" s="26"/>
      <c r="I85" s="39"/>
      <c r="J85" s="39"/>
      <c r="K85" s="39"/>
      <c r="L85" s="39"/>
      <c r="M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1" customFormat="1" ht="12" customHeight="1">
      <c r="B86" s="15"/>
      <c r="C86" s="26" t="s">
        <v>117</v>
      </c>
      <c r="D86" s="16"/>
      <c r="E86" s="16"/>
      <c r="F86" s="16"/>
      <c r="G86" s="16"/>
      <c r="H86" s="16"/>
      <c r="I86" s="16"/>
      <c r="J86" s="16"/>
      <c r="K86" s="16"/>
      <c r="L86" s="16"/>
      <c r="M86" s="14"/>
    </row>
    <row r="87" s="2" customFormat="1" ht="16.5" customHeight="1">
      <c r="A87" s="37"/>
      <c r="B87" s="38"/>
      <c r="C87" s="39"/>
      <c r="D87" s="39"/>
      <c r="E87" s="195" t="s">
        <v>118</v>
      </c>
      <c r="F87" s="39"/>
      <c r="G87" s="39"/>
      <c r="H87" s="39"/>
      <c r="I87" s="39"/>
      <c r="J87" s="39"/>
      <c r="K87" s="39"/>
      <c r="L87" s="39"/>
      <c r="M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12" customHeight="1">
      <c r="A88" s="37"/>
      <c r="B88" s="38"/>
      <c r="C88" s="26" t="s">
        <v>119</v>
      </c>
      <c r="D88" s="39"/>
      <c r="E88" s="39"/>
      <c r="F88" s="39"/>
      <c r="G88" s="39"/>
      <c r="H88" s="39"/>
      <c r="I88" s="39"/>
      <c r="J88" s="39"/>
      <c r="K88" s="39"/>
      <c r="L88" s="39"/>
      <c r="M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6.5" customHeight="1">
      <c r="A89" s="37"/>
      <c r="B89" s="38"/>
      <c r="C89" s="39"/>
      <c r="D89" s="39"/>
      <c r="E89" s="75" t="str">
        <f>E11</f>
        <v>04 - Rozpočet mobiliáře</v>
      </c>
      <c r="F89" s="39"/>
      <c r="G89" s="39"/>
      <c r="H89" s="39"/>
      <c r="I89" s="39"/>
      <c r="J89" s="39"/>
      <c r="K89" s="39"/>
      <c r="L89" s="39"/>
      <c r="M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6.96" customHeight="1">
      <c r="A90" s="37"/>
      <c r="B90" s="38"/>
      <c r="C90" s="39"/>
      <c r="D90" s="39"/>
      <c r="E90" s="39"/>
      <c r="F90" s="39"/>
      <c r="G90" s="39"/>
      <c r="H90" s="39"/>
      <c r="I90" s="39"/>
      <c r="J90" s="39"/>
      <c r="K90" s="39"/>
      <c r="L90" s="39"/>
      <c r="M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2" customHeight="1">
      <c r="A91" s="37"/>
      <c r="B91" s="38"/>
      <c r="C91" s="26" t="s">
        <v>23</v>
      </c>
      <c r="D91" s="39"/>
      <c r="E91" s="39"/>
      <c r="F91" s="21" t="str">
        <f>F14</f>
        <v>Hodonín, areál ZŠ Vančurova</v>
      </c>
      <c r="G91" s="39"/>
      <c r="H91" s="39"/>
      <c r="I91" s="26" t="s">
        <v>25</v>
      </c>
      <c r="J91" s="78" t="str">
        <f>IF(J14="","",J14)</f>
        <v>24. 1. 2020</v>
      </c>
      <c r="K91" s="39"/>
      <c r="L91" s="39"/>
      <c r="M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6.96" customHeight="1">
      <c r="A92" s="37"/>
      <c r="B92" s="38"/>
      <c r="C92" s="39"/>
      <c r="D92" s="39"/>
      <c r="E92" s="39"/>
      <c r="F92" s="39"/>
      <c r="G92" s="39"/>
      <c r="H92" s="39"/>
      <c r="I92" s="39"/>
      <c r="J92" s="39"/>
      <c r="K92" s="39"/>
      <c r="L92" s="39"/>
      <c r="M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40.05" customHeight="1">
      <c r="A93" s="37"/>
      <c r="B93" s="38"/>
      <c r="C93" s="26" t="s">
        <v>31</v>
      </c>
      <c r="D93" s="39"/>
      <c r="E93" s="39"/>
      <c r="F93" s="21" t="str">
        <f>E17</f>
        <v>Město Hodonín, Národní třída 373/25,695 01 Hodonín</v>
      </c>
      <c r="G93" s="39"/>
      <c r="H93" s="39"/>
      <c r="I93" s="26" t="s">
        <v>39</v>
      </c>
      <c r="J93" s="31" t="str">
        <f>E23</f>
        <v>Ing.Jana Janíková, Ing.Denisa Hribanová,PhD.</v>
      </c>
      <c r="K93" s="39"/>
      <c r="L93" s="39"/>
      <c r="M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40.05" customHeight="1">
      <c r="A94" s="37"/>
      <c r="B94" s="38"/>
      <c r="C94" s="26" t="s">
        <v>37</v>
      </c>
      <c r="D94" s="39"/>
      <c r="E94" s="39"/>
      <c r="F94" s="21" t="str">
        <f>IF(E20="","",E20)</f>
        <v>Vyplň údaj</v>
      </c>
      <c r="G94" s="39"/>
      <c r="H94" s="39"/>
      <c r="I94" s="26" t="s">
        <v>41</v>
      </c>
      <c r="J94" s="31" t="str">
        <f>E26</f>
        <v>ZaKT s.r.o., Ponávka 185/2,602 00 Brno</v>
      </c>
      <c r="K94" s="39"/>
      <c r="L94" s="39"/>
      <c r="M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</row>
    <row r="95" s="2" customFormat="1" ht="10.32" customHeight="1">
      <c r="A95" s="37"/>
      <c r="B95" s="38"/>
      <c r="C95" s="39"/>
      <c r="D95" s="39"/>
      <c r="E95" s="39"/>
      <c r="F95" s="39"/>
      <c r="G95" s="39"/>
      <c r="H95" s="39"/>
      <c r="I95" s="39"/>
      <c r="J95" s="39"/>
      <c r="K95" s="39"/>
      <c r="L95" s="39"/>
      <c r="M95" s="62"/>
      <c r="S95" s="37"/>
      <c r="T95" s="37"/>
      <c r="U95" s="37"/>
      <c r="V95" s="37"/>
      <c r="W95" s="37"/>
      <c r="X95" s="37"/>
      <c r="Y95" s="37"/>
      <c r="Z95" s="37"/>
      <c r="AA95" s="37"/>
      <c r="AB95" s="37"/>
      <c r="AC95" s="37"/>
      <c r="AD95" s="37"/>
      <c r="AE95" s="37"/>
    </row>
    <row r="96" s="2" customFormat="1" ht="29.28" customHeight="1">
      <c r="A96" s="37"/>
      <c r="B96" s="38"/>
      <c r="C96" s="196" t="s">
        <v>123</v>
      </c>
      <c r="D96" s="154"/>
      <c r="E96" s="154"/>
      <c r="F96" s="154"/>
      <c r="G96" s="154"/>
      <c r="H96" s="154"/>
      <c r="I96" s="197" t="s">
        <v>124</v>
      </c>
      <c r="J96" s="197" t="s">
        <v>125</v>
      </c>
      <c r="K96" s="197" t="s">
        <v>126</v>
      </c>
      <c r="L96" s="154"/>
      <c r="M96" s="62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</row>
    <row r="97" s="2" customFormat="1" ht="10.32" customHeight="1">
      <c r="A97" s="37"/>
      <c r="B97" s="38"/>
      <c r="C97" s="39"/>
      <c r="D97" s="39"/>
      <c r="E97" s="39"/>
      <c r="F97" s="39"/>
      <c r="G97" s="39"/>
      <c r="H97" s="39"/>
      <c r="I97" s="39"/>
      <c r="J97" s="39"/>
      <c r="K97" s="39"/>
      <c r="L97" s="39"/>
      <c r="M97" s="62"/>
      <c r="S97" s="37"/>
      <c r="T97" s="37"/>
      <c r="U97" s="37"/>
      <c r="V97" s="37"/>
      <c r="W97" s="37"/>
      <c r="X97" s="37"/>
      <c r="Y97" s="37"/>
      <c r="Z97" s="37"/>
      <c r="AA97" s="37"/>
      <c r="AB97" s="37"/>
      <c r="AC97" s="37"/>
      <c r="AD97" s="37"/>
      <c r="AE97" s="37"/>
    </row>
    <row r="98" s="2" customFormat="1" ht="22.8" customHeight="1">
      <c r="A98" s="37"/>
      <c r="B98" s="38"/>
      <c r="C98" s="198" t="s">
        <v>127</v>
      </c>
      <c r="D98" s="39"/>
      <c r="E98" s="39"/>
      <c r="F98" s="39"/>
      <c r="G98" s="39"/>
      <c r="H98" s="39"/>
      <c r="I98" s="109">
        <f>Q130</f>
        <v>0</v>
      </c>
      <c r="J98" s="109">
        <f>R130</f>
        <v>0</v>
      </c>
      <c r="K98" s="109">
        <f>K130</f>
        <v>0</v>
      </c>
      <c r="L98" s="39"/>
      <c r="M98" s="62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U98" s="11" t="s">
        <v>128</v>
      </c>
    </row>
    <row r="99" s="2" customFormat="1" ht="21.84" customHeight="1">
      <c r="A99" s="37"/>
      <c r="B99" s="38"/>
      <c r="C99" s="39"/>
      <c r="D99" s="39"/>
      <c r="E99" s="39"/>
      <c r="F99" s="39"/>
      <c r="G99" s="39"/>
      <c r="H99" s="39"/>
      <c r="I99" s="39"/>
      <c r="J99" s="39"/>
      <c r="K99" s="39"/>
      <c r="L99" s="39"/>
      <c r="M99" s="62"/>
      <c r="S99" s="37"/>
      <c r="T99" s="37"/>
      <c r="U99" s="37"/>
      <c r="V99" s="37"/>
      <c r="W99" s="37"/>
      <c r="X99" s="37"/>
      <c r="Y99" s="37"/>
      <c r="Z99" s="37"/>
      <c r="AA99" s="37"/>
      <c r="AB99" s="37"/>
      <c r="AC99" s="37"/>
      <c r="AD99" s="37"/>
      <c r="AE99" s="37"/>
    </row>
    <row r="100" s="2" customFormat="1" ht="6.96" customHeight="1">
      <c r="A100" s="37"/>
      <c r="B100" s="38"/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62"/>
      <c r="S100" s="37"/>
      <c r="T100" s="37"/>
      <c r="U100" s="37"/>
      <c r="V100" s="37"/>
      <c r="W100" s="37"/>
      <c r="X100" s="37"/>
      <c r="Y100" s="37"/>
      <c r="Z100" s="37"/>
      <c r="AA100" s="37"/>
      <c r="AB100" s="37"/>
      <c r="AC100" s="37"/>
      <c r="AD100" s="37"/>
      <c r="AE100" s="37"/>
    </row>
    <row r="101" s="2" customFormat="1" ht="29.28" customHeight="1">
      <c r="A101" s="37"/>
      <c r="B101" s="38"/>
      <c r="C101" s="198" t="s">
        <v>129</v>
      </c>
      <c r="D101" s="39"/>
      <c r="E101" s="39"/>
      <c r="F101" s="39"/>
      <c r="G101" s="39"/>
      <c r="H101" s="39"/>
      <c r="I101" s="39"/>
      <c r="J101" s="39"/>
      <c r="K101" s="199">
        <f>ROUND(K102 + K103 + K104 + K105 + K106 + K107,2)</f>
        <v>0</v>
      </c>
      <c r="L101" s="39"/>
      <c r="M101" s="62"/>
      <c r="O101" s="200" t="s">
        <v>55</v>
      </c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</row>
    <row r="102" s="2" customFormat="1" ht="18" customHeight="1">
      <c r="A102" s="37"/>
      <c r="B102" s="38"/>
      <c r="C102" s="39"/>
      <c r="D102" s="150" t="s">
        <v>130</v>
      </c>
      <c r="E102" s="144"/>
      <c r="F102" s="144"/>
      <c r="G102" s="39"/>
      <c r="H102" s="39"/>
      <c r="I102" s="39"/>
      <c r="J102" s="39"/>
      <c r="K102" s="145">
        <v>0</v>
      </c>
      <c r="L102" s="39"/>
      <c r="M102" s="201"/>
      <c r="N102" s="202"/>
      <c r="O102" s="203" t="s">
        <v>56</v>
      </c>
      <c r="P102" s="202"/>
      <c r="Q102" s="202"/>
      <c r="R102" s="202"/>
      <c r="S102" s="204"/>
      <c r="T102" s="204"/>
      <c r="U102" s="204"/>
      <c r="V102" s="204"/>
      <c r="W102" s="204"/>
      <c r="X102" s="204"/>
      <c r="Y102" s="204"/>
      <c r="Z102" s="204"/>
      <c r="AA102" s="204"/>
      <c r="AB102" s="204"/>
      <c r="AC102" s="204"/>
      <c r="AD102" s="204"/>
      <c r="AE102" s="204"/>
      <c r="AF102" s="202"/>
      <c r="AG102" s="202"/>
      <c r="AH102" s="202"/>
      <c r="AI102" s="202"/>
      <c r="AJ102" s="202"/>
      <c r="AK102" s="202"/>
      <c r="AL102" s="202"/>
      <c r="AM102" s="202"/>
      <c r="AN102" s="202"/>
      <c r="AO102" s="202"/>
      <c r="AP102" s="202"/>
      <c r="AQ102" s="202"/>
      <c r="AR102" s="202"/>
      <c r="AS102" s="202"/>
      <c r="AT102" s="202"/>
      <c r="AU102" s="202"/>
      <c r="AV102" s="202"/>
      <c r="AW102" s="202"/>
      <c r="AX102" s="202"/>
      <c r="AY102" s="205" t="s">
        <v>131</v>
      </c>
      <c r="AZ102" s="202"/>
      <c r="BA102" s="202"/>
      <c r="BB102" s="202"/>
      <c r="BC102" s="202"/>
      <c r="BD102" s="202"/>
      <c r="BE102" s="206">
        <f>IF(O102="základní",K102,0)</f>
        <v>0</v>
      </c>
      <c r="BF102" s="206">
        <f>IF(O102="snížená",K102,0)</f>
        <v>0</v>
      </c>
      <c r="BG102" s="206">
        <f>IF(O102="zákl. přenesená",K102,0)</f>
        <v>0</v>
      </c>
      <c r="BH102" s="206">
        <f>IF(O102="sníž. přenesená",K102,0)</f>
        <v>0</v>
      </c>
      <c r="BI102" s="206">
        <f>IF(O102="nulová",K102,0)</f>
        <v>0</v>
      </c>
      <c r="BJ102" s="205" t="s">
        <v>100</v>
      </c>
      <c r="BK102" s="202"/>
      <c r="BL102" s="202"/>
      <c r="BM102" s="202"/>
    </row>
    <row r="103" s="2" customFormat="1" ht="18" customHeight="1">
      <c r="A103" s="37"/>
      <c r="B103" s="38"/>
      <c r="C103" s="39"/>
      <c r="D103" s="150" t="s">
        <v>132</v>
      </c>
      <c r="E103" s="144"/>
      <c r="F103" s="144"/>
      <c r="G103" s="39"/>
      <c r="H103" s="39"/>
      <c r="I103" s="39"/>
      <c r="J103" s="39"/>
      <c r="K103" s="145">
        <v>0</v>
      </c>
      <c r="L103" s="39"/>
      <c r="M103" s="201"/>
      <c r="N103" s="202"/>
      <c r="O103" s="203" t="s">
        <v>56</v>
      </c>
      <c r="P103" s="202"/>
      <c r="Q103" s="202"/>
      <c r="R103" s="202"/>
      <c r="S103" s="204"/>
      <c r="T103" s="204"/>
      <c r="U103" s="204"/>
      <c r="V103" s="204"/>
      <c r="W103" s="204"/>
      <c r="X103" s="204"/>
      <c r="Y103" s="204"/>
      <c r="Z103" s="204"/>
      <c r="AA103" s="204"/>
      <c r="AB103" s="204"/>
      <c r="AC103" s="204"/>
      <c r="AD103" s="204"/>
      <c r="AE103" s="204"/>
      <c r="AF103" s="202"/>
      <c r="AG103" s="202"/>
      <c r="AH103" s="202"/>
      <c r="AI103" s="202"/>
      <c r="AJ103" s="202"/>
      <c r="AK103" s="202"/>
      <c r="AL103" s="202"/>
      <c r="AM103" s="202"/>
      <c r="AN103" s="202"/>
      <c r="AO103" s="202"/>
      <c r="AP103" s="202"/>
      <c r="AQ103" s="202"/>
      <c r="AR103" s="202"/>
      <c r="AS103" s="202"/>
      <c r="AT103" s="202"/>
      <c r="AU103" s="202"/>
      <c r="AV103" s="202"/>
      <c r="AW103" s="202"/>
      <c r="AX103" s="202"/>
      <c r="AY103" s="205" t="s">
        <v>131</v>
      </c>
      <c r="AZ103" s="202"/>
      <c r="BA103" s="202"/>
      <c r="BB103" s="202"/>
      <c r="BC103" s="202"/>
      <c r="BD103" s="202"/>
      <c r="BE103" s="206">
        <f>IF(O103="základní",K103,0)</f>
        <v>0</v>
      </c>
      <c r="BF103" s="206">
        <f>IF(O103="snížená",K103,0)</f>
        <v>0</v>
      </c>
      <c r="BG103" s="206">
        <f>IF(O103="zákl. přenesená",K103,0)</f>
        <v>0</v>
      </c>
      <c r="BH103" s="206">
        <f>IF(O103="sníž. přenesená",K103,0)</f>
        <v>0</v>
      </c>
      <c r="BI103" s="206">
        <f>IF(O103="nulová",K103,0)</f>
        <v>0</v>
      </c>
      <c r="BJ103" s="205" t="s">
        <v>100</v>
      </c>
      <c r="BK103" s="202"/>
      <c r="BL103" s="202"/>
      <c r="BM103" s="202"/>
    </row>
    <row r="104" s="2" customFormat="1" ht="18" customHeight="1">
      <c r="A104" s="37"/>
      <c r="B104" s="38"/>
      <c r="C104" s="39"/>
      <c r="D104" s="150" t="s">
        <v>133</v>
      </c>
      <c r="E104" s="144"/>
      <c r="F104" s="144"/>
      <c r="G104" s="39"/>
      <c r="H104" s="39"/>
      <c r="I104" s="39"/>
      <c r="J104" s="39"/>
      <c r="K104" s="145">
        <v>0</v>
      </c>
      <c r="L104" s="39"/>
      <c r="M104" s="201"/>
      <c r="N104" s="202"/>
      <c r="O104" s="203" t="s">
        <v>56</v>
      </c>
      <c r="P104" s="202"/>
      <c r="Q104" s="202"/>
      <c r="R104" s="202"/>
      <c r="S104" s="204"/>
      <c r="T104" s="204"/>
      <c r="U104" s="204"/>
      <c r="V104" s="204"/>
      <c r="W104" s="204"/>
      <c r="X104" s="204"/>
      <c r="Y104" s="204"/>
      <c r="Z104" s="204"/>
      <c r="AA104" s="204"/>
      <c r="AB104" s="204"/>
      <c r="AC104" s="204"/>
      <c r="AD104" s="204"/>
      <c r="AE104" s="204"/>
      <c r="AF104" s="202"/>
      <c r="AG104" s="202"/>
      <c r="AH104" s="202"/>
      <c r="AI104" s="202"/>
      <c r="AJ104" s="202"/>
      <c r="AK104" s="202"/>
      <c r="AL104" s="202"/>
      <c r="AM104" s="202"/>
      <c r="AN104" s="202"/>
      <c r="AO104" s="202"/>
      <c r="AP104" s="202"/>
      <c r="AQ104" s="202"/>
      <c r="AR104" s="202"/>
      <c r="AS104" s="202"/>
      <c r="AT104" s="202"/>
      <c r="AU104" s="202"/>
      <c r="AV104" s="202"/>
      <c r="AW104" s="202"/>
      <c r="AX104" s="202"/>
      <c r="AY104" s="205" t="s">
        <v>131</v>
      </c>
      <c r="AZ104" s="202"/>
      <c r="BA104" s="202"/>
      <c r="BB104" s="202"/>
      <c r="BC104" s="202"/>
      <c r="BD104" s="202"/>
      <c r="BE104" s="206">
        <f>IF(O104="základní",K104,0)</f>
        <v>0</v>
      </c>
      <c r="BF104" s="206">
        <f>IF(O104="snížená",K104,0)</f>
        <v>0</v>
      </c>
      <c r="BG104" s="206">
        <f>IF(O104="zákl. přenesená",K104,0)</f>
        <v>0</v>
      </c>
      <c r="BH104" s="206">
        <f>IF(O104="sníž. přenesená",K104,0)</f>
        <v>0</v>
      </c>
      <c r="BI104" s="206">
        <f>IF(O104="nulová",K104,0)</f>
        <v>0</v>
      </c>
      <c r="BJ104" s="205" t="s">
        <v>100</v>
      </c>
      <c r="BK104" s="202"/>
      <c r="BL104" s="202"/>
      <c r="BM104" s="202"/>
    </row>
    <row r="105" s="2" customFormat="1" ht="18" customHeight="1">
      <c r="A105" s="37"/>
      <c r="B105" s="38"/>
      <c r="C105" s="39"/>
      <c r="D105" s="150" t="s">
        <v>134</v>
      </c>
      <c r="E105" s="144"/>
      <c r="F105" s="144"/>
      <c r="G105" s="39"/>
      <c r="H105" s="39"/>
      <c r="I105" s="39"/>
      <c r="J105" s="39"/>
      <c r="K105" s="145">
        <v>0</v>
      </c>
      <c r="L105" s="39"/>
      <c r="M105" s="201"/>
      <c r="N105" s="202"/>
      <c r="O105" s="203" t="s">
        <v>56</v>
      </c>
      <c r="P105" s="202"/>
      <c r="Q105" s="202"/>
      <c r="R105" s="202"/>
      <c r="S105" s="204"/>
      <c r="T105" s="204"/>
      <c r="U105" s="204"/>
      <c r="V105" s="204"/>
      <c r="W105" s="204"/>
      <c r="X105" s="204"/>
      <c r="Y105" s="204"/>
      <c r="Z105" s="204"/>
      <c r="AA105" s="204"/>
      <c r="AB105" s="204"/>
      <c r="AC105" s="204"/>
      <c r="AD105" s="204"/>
      <c r="AE105" s="204"/>
      <c r="AF105" s="202"/>
      <c r="AG105" s="202"/>
      <c r="AH105" s="202"/>
      <c r="AI105" s="202"/>
      <c r="AJ105" s="202"/>
      <c r="AK105" s="202"/>
      <c r="AL105" s="202"/>
      <c r="AM105" s="202"/>
      <c r="AN105" s="202"/>
      <c r="AO105" s="202"/>
      <c r="AP105" s="202"/>
      <c r="AQ105" s="202"/>
      <c r="AR105" s="202"/>
      <c r="AS105" s="202"/>
      <c r="AT105" s="202"/>
      <c r="AU105" s="202"/>
      <c r="AV105" s="202"/>
      <c r="AW105" s="202"/>
      <c r="AX105" s="202"/>
      <c r="AY105" s="205" t="s">
        <v>131</v>
      </c>
      <c r="AZ105" s="202"/>
      <c r="BA105" s="202"/>
      <c r="BB105" s="202"/>
      <c r="BC105" s="202"/>
      <c r="BD105" s="202"/>
      <c r="BE105" s="206">
        <f>IF(O105="základní",K105,0)</f>
        <v>0</v>
      </c>
      <c r="BF105" s="206">
        <f>IF(O105="snížená",K105,0)</f>
        <v>0</v>
      </c>
      <c r="BG105" s="206">
        <f>IF(O105="zákl. přenesená",K105,0)</f>
        <v>0</v>
      </c>
      <c r="BH105" s="206">
        <f>IF(O105="sníž. přenesená",K105,0)</f>
        <v>0</v>
      </c>
      <c r="BI105" s="206">
        <f>IF(O105="nulová",K105,0)</f>
        <v>0</v>
      </c>
      <c r="BJ105" s="205" t="s">
        <v>100</v>
      </c>
      <c r="BK105" s="202"/>
      <c r="BL105" s="202"/>
      <c r="BM105" s="202"/>
    </row>
    <row r="106" s="2" customFormat="1" ht="18" customHeight="1">
      <c r="A106" s="37"/>
      <c r="B106" s="38"/>
      <c r="C106" s="39"/>
      <c r="D106" s="150" t="s">
        <v>135</v>
      </c>
      <c r="E106" s="144"/>
      <c r="F106" s="144"/>
      <c r="G106" s="39"/>
      <c r="H106" s="39"/>
      <c r="I106" s="39"/>
      <c r="J106" s="39"/>
      <c r="K106" s="145">
        <v>0</v>
      </c>
      <c r="L106" s="39"/>
      <c r="M106" s="201"/>
      <c r="N106" s="202"/>
      <c r="O106" s="203" t="s">
        <v>56</v>
      </c>
      <c r="P106" s="202"/>
      <c r="Q106" s="202"/>
      <c r="R106" s="202"/>
      <c r="S106" s="204"/>
      <c r="T106" s="204"/>
      <c r="U106" s="204"/>
      <c r="V106" s="204"/>
      <c r="W106" s="204"/>
      <c r="X106" s="204"/>
      <c r="Y106" s="204"/>
      <c r="Z106" s="204"/>
      <c r="AA106" s="204"/>
      <c r="AB106" s="204"/>
      <c r="AC106" s="204"/>
      <c r="AD106" s="204"/>
      <c r="AE106" s="204"/>
      <c r="AF106" s="202"/>
      <c r="AG106" s="202"/>
      <c r="AH106" s="202"/>
      <c r="AI106" s="202"/>
      <c r="AJ106" s="202"/>
      <c r="AK106" s="202"/>
      <c r="AL106" s="202"/>
      <c r="AM106" s="202"/>
      <c r="AN106" s="202"/>
      <c r="AO106" s="202"/>
      <c r="AP106" s="202"/>
      <c r="AQ106" s="202"/>
      <c r="AR106" s="202"/>
      <c r="AS106" s="202"/>
      <c r="AT106" s="202"/>
      <c r="AU106" s="202"/>
      <c r="AV106" s="202"/>
      <c r="AW106" s="202"/>
      <c r="AX106" s="202"/>
      <c r="AY106" s="205" t="s">
        <v>131</v>
      </c>
      <c r="AZ106" s="202"/>
      <c r="BA106" s="202"/>
      <c r="BB106" s="202"/>
      <c r="BC106" s="202"/>
      <c r="BD106" s="202"/>
      <c r="BE106" s="206">
        <f>IF(O106="základní",K106,0)</f>
        <v>0</v>
      </c>
      <c r="BF106" s="206">
        <f>IF(O106="snížená",K106,0)</f>
        <v>0</v>
      </c>
      <c r="BG106" s="206">
        <f>IF(O106="zákl. přenesená",K106,0)</f>
        <v>0</v>
      </c>
      <c r="BH106" s="206">
        <f>IF(O106="sníž. přenesená",K106,0)</f>
        <v>0</v>
      </c>
      <c r="BI106" s="206">
        <f>IF(O106="nulová",K106,0)</f>
        <v>0</v>
      </c>
      <c r="BJ106" s="205" t="s">
        <v>100</v>
      </c>
      <c r="BK106" s="202"/>
      <c r="BL106" s="202"/>
      <c r="BM106" s="202"/>
    </row>
    <row r="107" s="2" customFormat="1" ht="18" customHeight="1">
      <c r="A107" s="37"/>
      <c r="B107" s="38"/>
      <c r="C107" s="39"/>
      <c r="D107" s="144" t="s">
        <v>136</v>
      </c>
      <c r="E107" s="39"/>
      <c r="F107" s="39"/>
      <c r="G107" s="39"/>
      <c r="H107" s="39"/>
      <c r="I107" s="39"/>
      <c r="J107" s="39"/>
      <c r="K107" s="145">
        <f>ROUND(K32*T107,2)</f>
        <v>0</v>
      </c>
      <c r="L107" s="39"/>
      <c r="M107" s="201"/>
      <c r="N107" s="202"/>
      <c r="O107" s="203" t="s">
        <v>56</v>
      </c>
      <c r="P107" s="202"/>
      <c r="Q107" s="202"/>
      <c r="R107" s="202"/>
      <c r="S107" s="204"/>
      <c r="T107" s="204"/>
      <c r="U107" s="204"/>
      <c r="V107" s="204"/>
      <c r="W107" s="204"/>
      <c r="X107" s="204"/>
      <c r="Y107" s="204"/>
      <c r="Z107" s="204"/>
      <c r="AA107" s="204"/>
      <c r="AB107" s="204"/>
      <c r="AC107" s="204"/>
      <c r="AD107" s="204"/>
      <c r="AE107" s="204"/>
      <c r="AF107" s="202"/>
      <c r="AG107" s="202"/>
      <c r="AH107" s="202"/>
      <c r="AI107" s="202"/>
      <c r="AJ107" s="202"/>
      <c r="AK107" s="202"/>
      <c r="AL107" s="202"/>
      <c r="AM107" s="202"/>
      <c r="AN107" s="202"/>
      <c r="AO107" s="202"/>
      <c r="AP107" s="202"/>
      <c r="AQ107" s="202"/>
      <c r="AR107" s="202"/>
      <c r="AS107" s="202"/>
      <c r="AT107" s="202"/>
      <c r="AU107" s="202"/>
      <c r="AV107" s="202"/>
      <c r="AW107" s="202"/>
      <c r="AX107" s="202"/>
      <c r="AY107" s="205" t="s">
        <v>137</v>
      </c>
      <c r="AZ107" s="202"/>
      <c r="BA107" s="202"/>
      <c r="BB107" s="202"/>
      <c r="BC107" s="202"/>
      <c r="BD107" s="202"/>
      <c r="BE107" s="206">
        <f>IF(O107="základní",K107,0)</f>
        <v>0</v>
      </c>
      <c r="BF107" s="206">
        <f>IF(O107="snížená",K107,0)</f>
        <v>0</v>
      </c>
      <c r="BG107" s="206">
        <f>IF(O107="zákl. přenesená",K107,0)</f>
        <v>0</v>
      </c>
      <c r="BH107" s="206">
        <f>IF(O107="sníž. přenesená",K107,0)</f>
        <v>0</v>
      </c>
      <c r="BI107" s="206">
        <f>IF(O107="nulová",K107,0)</f>
        <v>0</v>
      </c>
      <c r="BJ107" s="205" t="s">
        <v>100</v>
      </c>
      <c r="BK107" s="202"/>
      <c r="BL107" s="202"/>
      <c r="BM107" s="202"/>
    </row>
    <row r="108" s="2" customFormat="1">
      <c r="A108" s="37"/>
      <c r="B108" s="38"/>
      <c r="C108" s="39"/>
      <c r="D108" s="39"/>
      <c r="E108" s="39"/>
      <c r="F108" s="39"/>
      <c r="G108" s="39"/>
      <c r="H108" s="39"/>
      <c r="I108" s="39"/>
      <c r="J108" s="39"/>
      <c r="K108" s="39"/>
      <c r="L108" s="39"/>
      <c r="M108" s="62"/>
      <c r="S108" s="37"/>
      <c r="T108" s="37"/>
      <c r="U108" s="37"/>
      <c r="V108" s="37"/>
      <c r="W108" s="37"/>
      <c r="X108" s="37"/>
      <c r="Y108" s="37"/>
      <c r="Z108" s="37"/>
      <c r="AA108" s="37"/>
      <c r="AB108" s="37"/>
      <c r="AC108" s="37"/>
      <c r="AD108" s="37"/>
      <c r="AE108" s="37"/>
    </row>
    <row r="109" s="2" customFormat="1" ht="29.28" customHeight="1">
      <c r="A109" s="37"/>
      <c r="B109" s="38"/>
      <c r="C109" s="153" t="s">
        <v>115</v>
      </c>
      <c r="D109" s="154"/>
      <c r="E109" s="154"/>
      <c r="F109" s="154"/>
      <c r="G109" s="154"/>
      <c r="H109" s="154"/>
      <c r="I109" s="154"/>
      <c r="J109" s="154"/>
      <c r="K109" s="155">
        <f>ROUND(K98+K101,2)</f>
        <v>0</v>
      </c>
      <c r="L109" s="154"/>
      <c r="M109" s="62"/>
      <c r="S109" s="37"/>
      <c r="T109" s="37"/>
      <c r="U109" s="37"/>
      <c r="V109" s="37"/>
      <c r="W109" s="37"/>
      <c r="X109" s="37"/>
      <c r="Y109" s="37"/>
      <c r="Z109" s="37"/>
      <c r="AA109" s="37"/>
      <c r="AB109" s="37"/>
      <c r="AC109" s="37"/>
      <c r="AD109" s="37"/>
      <c r="AE109" s="37"/>
    </row>
    <row r="110" s="2" customFormat="1" ht="6.96" customHeight="1">
      <c r="A110" s="37"/>
      <c r="B110" s="65"/>
      <c r="C110" s="66"/>
      <c r="D110" s="66"/>
      <c r="E110" s="66"/>
      <c r="F110" s="66"/>
      <c r="G110" s="66"/>
      <c r="H110" s="66"/>
      <c r="I110" s="66"/>
      <c r="J110" s="66"/>
      <c r="K110" s="66"/>
      <c r="L110" s="66"/>
      <c r="M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4" s="2" customFormat="1" ht="6.96" customHeight="1">
      <c r="A114" s="37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8"/>
      <c r="M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24.96" customHeight="1">
      <c r="A115" s="37"/>
      <c r="B115" s="38"/>
      <c r="C115" s="17" t="s">
        <v>138</v>
      </c>
      <c r="D115" s="39"/>
      <c r="E115" s="39"/>
      <c r="F115" s="39"/>
      <c r="G115" s="39"/>
      <c r="H115" s="39"/>
      <c r="I115" s="39"/>
      <c r="J115" s="39"/>
      <c r="K115" s="39"/>
      <c r="L115" s="39"/>
      <c r="M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6.96" customHeight="1">
      <c r="A116" s="37"/>
      <c r="B116" s="38"/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12" customHeight="1">
      <c r="A117" s="37"/>
      <c r="B117" s="38"/>
      <c r="C117" s="26" t="s">
        <v>17</v>
      </c>
      <c r="D117" s="39"/>
      <c r="E117" s="39"/>
      <c r="F117" s="39"/>
      <c r="G117" s="39"/>
      <c r="H117" s="39"/>
      <c r="I117" s="39"/>
      <c r="J117" s="39"/>
      <c r="K117" s="39"/>
      <c r="L117" s="39"/>
      <c r="M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6.5" customHeight="1">
      <c r="A118" s="37"/>
      <c r="B118" s="38"/>
      <c r="C118" s="39"/>
      <c r="D118" s="39"/>
      <c r="E118" s="195" t="str">
        <f>E7</f>
        <v>Hodonín-ZŠ Vančurova</v>
      </c>
      <c r="F118" s="26"/>
      <c r="G118" s="26"/>
      <c r="H118" s="26"/>
      <c r="I118" s="39"/>
      <c r="J118" s="39"/>
      <c r="K118" s="39"/>
      <c r="L118" s="39"/>
      <c r="M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1" customFormat="1" ht="12" customHeight="1">
      <c r="B119" s="15"/>
      <c r="C119" s="26" t="s">
        <v>117</v>
      </c>
      <c r="D119" s="16"/>
      <c r="E119" s="16"/>
      <c r="F119" s="16"/>
      <c r="G119" s="16"/>
      <c r="H119" s="16"/>
      <c r="I119" s="16"/>
      <c r="J119" s="16"/>
      <c r="K119" s="16"/>
      <c r="L119" s="16"/>
      <c r="M119" s="14"/>
    </row>
    <row r="120" s="2" customFormat="1" ht="16.5" customHeight="1">
      <c r="A120" s="37"/>
      <c r="B120" s="38"/>
      <c r="C120" s="39"/>
      <c r="D120" s="39"/>
      <c r="E120" s="195" t="s">
        <v>118</v>
      </c>
      <c r="F120" s="39"/>
      <c r="G120" s="39"/>
      <c r="H120" s="39"/>
      <c r="I120" s="39"/>
      <c r="J120" s="39"/>
      <c r="K120" s="39"/>
      <c r="L120" s="39"/>
      <c r="M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26" t="s">
        <v>119</v>
      </c>
      <c r="D121" s="39"/>
      <c r="E121" s="39"/>
      <c r="F121" s="39"/>
      <c r="G121" s="39"/>
      <c r="H121" s="39"/>
      <c r="I121" s="39"/>
      <c r="J121" s="39"/>
      <c r="K121" s="39"/>
      <c r="L121" s="39"/>
      <c r="M121" s="62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16.5" customHeight="1">
      <c r="A122" s="37"/>
      <c r="B122" s="38"/>
      <c r="C122" s="39"/>
      <c r="D122" s="39"/>
      <c r="E122" s="75" t="str">
        <f>E11</f>
        <v>04 - Rozpočet mobiliáře</v>
      </c>
      <c r="F122" s="39"/>
      <c r="G122" s="39"/>
      <c r="H122" s="39"/>
      <c r="I122" s="39"/>
      <c r="J122" s="39"/>
      <c r="K122" s="39"/>
      <c r="L122" s="39"/>
      <c r="M122" s="62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6.96" customHeight="1">
      <c r="A123" s="37"/>
      <c r="B123" s="38"/>
      <c r="C123" s="39"/>
      <c r="D123" s="39"/>
      <c r="E123" s="39"/>
      <c r="F123" s="39"/>
      <c r="G123" s="39"/>
      <c r="H123" s="39"/>
      <c r="I123" s="39"/>
      <c r="J123" s="39"/>
      <c r="K123" s="39"/>
      <c r="L123" s="39"/>
      <c r="M123" s="62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2" customHeight="1">
      <c r="A124" s="37"/>
      <c r="B124" s="38"/>
      <c r="C124" s="26" t="s">
        <v>23</v>
      </c>
      <c r="D124" s="39"/>
      <c r="E124" s="39"/>
      <c r="F124" s="21" t="str">
        <f>F14</f>
        <v>Hodonín, areál ZŠ Vančurova</v>
      </c>
      <c r="G124" s="39"/>
      <c r="H124" s="39"/>
      <c r="I124" s="26" t="s">
        <v>25</v>
      </c>
      <c r="J124" s="78" t="str">
        <f>IF(J14="","",J14)</f>
        <v>24. 1. 2020</v>
      </c>
      <c r="K124" s="39"/>
      <c r="L124" s="39"/>
      <c r="M124" s="62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6.96" customHeight="1">
      <c r="A125" s="37"/>
      <c r="B125" s="38"/>
      <c r="C125" s="39"/>
      <c r="D125" s="39"/>
      <c r="E125" s="39"/>
      <c r="F125" s="39"/>
      <c r="G125" s="39"/>
      <c r="H125" s="39"/>
      <c r="I125" s="39"/>
      <c r="J125" s="39"/>
      <c r="K125" s="39"/>
      <c r="L125" s="39"/>
      <c r="M125" s="62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2" customFormat="1" ht="40.05" customHeight="1">
      <c r="A126" s="37"/>
      <c r="B126" s="38"/>
      <c r="C126" s="26" t="s">
        <v>31</v>
      </c>
      <c r="D126" s="39"/>
      <c r="E126" s="39"/>
      <c r="F126" s="21" t="str">
        <f>E17</f>
        <v>Město Hodonín, Národní třída 373/25,695 01 Hodonín</v>
      </c>
      <c r="G126" s="39"/>
      <c r="H126" s="39"/>
      <c r="I126" s="26" t="s">
        <v>39</v>
      </c>
      <c r="J126" s="31" t="str">
        <f>E23</f>
        <v>Ing.Jana Janíková, Ing.Denisa Hribanová,PhD.</v>
      </c>
      <c r="K126" s="39"/>
      <c r="L126" s="39"/>
      <c r="M126" s="62"/>
      <c r="S126" s="37"/>
      <c r="T126" s="37"/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</row>
    <row r="127" s="2" customFormat="1" ht="40.05" customHeight="1">
      <c r="A127" s="37"/>
      <c r="B127" s="38"/>
      <c r="C127" s="26" t="s">
        <v>37</v>
      </c>
      <c r="D127" s="39"/>
      <c r="E127" s="39"/>
      <c r="F127" s="21" t="str">
        <f>IF(E20="","",E20)</f>
        <v>Vyplň údaj</v>
      </c>
      <c r="G127" s="39"/>
      <c r="H127" s="39"/>
      <c r="I127" s="26" t="s">
        <v>41</v>
      </c>
      <c r="J127" s="31" t="str">
        <f>E26</f>
        <v>ZaKT s.r.o., Ponávka 185/2,602 00 Brno</v>
      </c>
      <c r="K127" s="39"/>
      <c r="L127" s="39"/>
      <c r="M127" s="62"/>
      <c r="S127" s="37"/>
      <c r="T127" s="37"/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</row>
    <row r="128" s="2" customFormat="1" ht="10.32" customHeight="1">
      <c r="A128" s="37"/>
      <c r="B128" s="38"/>
      <c r="C128" s="39"/>
      <c r="D128" s="39"/>
      <c r="E128" s="39"/>
      <c r="F128" s="39"/>
      <c r="G128" s="39"/>
      <c r="H128" s="39"/>
      <c r="I128" s="39"/>
      <c r="J128" s="39"/>
      <c r="K128" s="39"/>
      <c r="L128" s="39"/>
      <c r="M128" s="62"/>
      <c r="S128" s="37"/>
      <c r="T128" s="37"/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</row>
    <row r="129" s="9" customFormat="1" ht="29.28" customHeight="1">
      <c r="A129" s="207"/>
      <c r="B129" s="208"/>
      <c r="C129" s="209" t="s">
        <v>139</v>
      </c>
      <c r="D129" s="210" t="s">
        <v>76</v>
      </c>
      <c r="E129" s="210" t="s">
        <v>72</v>
      </c>
      <c r="F129" s="210" t="s">
        <v>73</v>
      </c>
      <c r="G129" s="210" t="s">
        <v>140</v>
      </c>
      <c r="H129" s="210" t="s">
        <v>141</v>
      </c>
      <c r="I129" s="210" t="s">
        <v>142</v>
      </c>
      <c r="J129" s="210" t="s">
        <v>143</v>
      </c>
      <c r="K129" s="210" t="s">
        <v>126</v>
      </c>
      <c r="L129" s="211" t="s">
        <v>144</v>
      </c>
      <c r="M129" s="212"/>
      <c r="N129" s="99" t="s">
        <v>1</v>
      </c>
      <c r="O129" s="100" t="s">
        <v>55</v>
      </c>
      <c r="P129" s="100" t="s">
        <v>145</v>
      </c>
      <c r="Q129" s="100" t="s">
        <v>146</v>
      </c>
      <c r="R129" s="100" t="s">
        <v>147</v>
      </c>
      <c r="S129" s="100" t="s">
        <v>148</v>
      </c>
      <c r="T129" s="100" t="s">
        <v>149</v>
      </c>
      <c r="U129" s="100" t="s">
        <v>150</v>
      </c>
      <c r="V129" s="100" t="s">
        <v>151</v>
      </c>
      <c r="W129" s="100" t="s">
        <v>152</v>
      </c>
      <c r="X129" s="101" t="s">
        <v>153</v>
      </c>
      <c r="Y129" s="207"/>
      <c r="Z129" s="207"/>
      <c r="AA129" s="207"/>
      <c r="AB129" s="207"/>
      <c r="AC129" s="207"/>
      <c r="AD129" s="207"/>
      <c r="AE129" s="207"/>
    </row>
    <row r="130" s="2" customFormat="1" ht="22.8" customHeight="1">
      <c r="A130" s="37"/>
      <c r="B130" s="38"/>
      <c r="C130" s="106" t="s">
        <v>154</v>
      </c>
      <c r="D130" s="39"/>
      <c r="E130" s="39"/>
      <c r="F130" s="39"/>
      <c r="G130" s="39"/>
      <c r="H130" s="39"/>
      <c r="I130" s="39"/>
      <c r="J130" s="39"/>
      <c r="K130" s="213">
        <f>BK130</f>
        <v>0</v>
      </c>
      <c r="L130" s="39"/>
      <c r="M130" s="40"/>
      <c r="N130" s="102"/>
      <c r="O130" s="214"/>
      <c r="P130" s="103"/>
      <c r="Q130" s="215">
        <f>SUM(Q131:Q209)</f>
        <v>0</v>
      </c>
      <c r="R130" s="215">
        <f>SUM(R131:R209)</f>
        <v>0</v>
      </c>
      <c r="S130" s="103"/>
      <c r="T130" s="216">
        <f>SUM(T131:T209)</f>
        <v>0</v>
      </c>
      <c r="U130" s="103"/>
      <c r="V130" s="216">
        <f>SUM(V131:V209)</f>
        <v>0.29999999999999999</v>
      </c>
      <c r="W130" s="103"/>
      <c r="X130" s="217">
        <f>SUM(X131:X209)</f>
        <v>0</v>
      </c>
      <c r="Y130" s="37"/>
      <c r="Z130" s="37"/>
      <c r="AA130" s="37"/>
      <c r="AB130" s="37"/>
      <c r="AC130" s="37"/>
      <c r="AD130" s="37"/>
      <c r="AE130" s="37"/>
      <c r="AT130" s="11" t="s">
        <v>92</v>
      </c>
      <c r="AU130" s="11" t="s">
        <v>128</v>
      </c>
      <c r="BK130" s="218">
        <f>SUM(BK131:BK209)</f>
        <v>0</v>
      </c>
    </row>
    <row r="131" s="2" customFormat="1" ht="24.15" customHeight="1">
      <c r="A131" s="37"/>
      <c r="B131" s="38"/>
      <c r="C131" s="219" t="s">
        <v>100</v>
      </c>
      <c r="D131" s="219" t="s">
        <v>155</v>
      </c>
      <c r="E131" s="220" t="s">
        <v>156</v>
      </c>
      <c r="F131" s="221" t="s">
        <v>157</v>
      </c>
      <c r="G131" s="222" t="s">
        <v>158</v>
      </c>
      <c r="H131" s="223">
        <v>4</v>
      </c>
      <c r="I131" s="224"/>
      <c r="J131" s="225"/>
      <c r="K131" s="226">
        <f>ROUND(P131*H131,2)</f>
        <v>0</v>
      </c>
      <c r="L131" s="221" t="s">
        <v>1</v>
      </c>
      <c r="M131" s="227"/>
      <c r="N131" s="228" t="s">
        <v>1</v>
      </c>
      <c r="O131" s="229" t="s">
        <v>56</v>
      </c>
      <c r="P131" s="230">
        <f>I131+J131</f>
        <v>0</v>
      </c>
      <c r="Q131" s="230">
        <f>ROUND(I131*H131,2)</f>
        <v>0</v>
      </c>
      <c r="R131" s="230">
        <f>ROUND(J131*H131,2)</f>
        <v>0</v>
      </c>
      <c r="S131" s="90"/>
      <c r="T131" s="231">
        <f>S131*H131</f>
        <v>0</v>
      </c>
      <c r="U131" s="231">
        <v>0.059999999999999998</v>
      </c>
      <c r="V131" s="231">
        <f>U131*H131</f>
        <v>0.23999999999999999</v>
      </c>
      <c r="W131" s="231">
        <v>0</v>
      </c>
      <c r="X131" s="232">
        <f>W131*H131</f>
        <v>0</v>
      </c>
      <c r="Y131" s="37"/>
      <c r="Z131" s="37"/>
      <c r="AA131" s="37"/>
      <c r="AB131" s="37"/>
      <c r="AC131" s="37"/>
      <c r="AD131" s="37"/>
      <c r="AE131" s="37"/>
      <c r="AR131" s="233" t="s">
        <v>159</v>
      </c>
      <c r="AT131" s="233" t="s">
        <v>155</v>
      </c>
      <c r="AU131" s="233" t="s">
        <v>93</v>
      </c>
      <c r="AY131" s="11" t="s">
        <v>160</v>
      </c>
      <c r="BE131" s="149">
        <f>IF(O131="základní",K131,0)</f>
        <v>0</v>
      </c>
      <c r="BF131" s="149">
        <f>IF(O131="snížená",K131,0)</f>
        <v>0</v>
      </c>
      <c r="BG131" s="149">
        <f>IF(O131="zákl. přenesená",K131,0)</f>
        <v>0</v>
      </c>
      <c r="BH131" s="149">
        <f>IF(O131="sníž. přenesená",K131,0)</f>
        <v>0</v>
      </c>
      <c r="BI131" s="149">
        <f>IF(O131="nulová",K131,0)</f>
        <v>0</v>
      </c>
      <c r="BJ131" s="11" t="s">
        <v>100</v>
      </c>
      <c r="BK131" s="149">
        <f>ROUND(P131*H131,2)</f>
        <v>0</v>
      </c>
      <c r="BL131" s="11" t="s">
        <v>161</v>
      </c>
      <c r="BM131" s="233" t="s">
        <v>162</v>
      </c>
    </row>
    <row r="132" s="2" customFormat="1">
      <c r="A132" s="37"/>
      <c r="B132" s="38"/>
      <c r="C132" s="39"/>
      <c r="D132" s="234" t="s">
        <v>163</v>
      </c>
      <c r="E132" s="39"/>
      <c r="F132" s="235" t="s">
        <v>164</v>
      </c>
      <c r="G132" s="39"/>
      <c r="H132" s="39"/>
      <c r="I132" s="204"/>
      <c r="J132" s="204"/>
      <c r="K132" s="39"/>
      <c r="L132" s="39"/>
      <c r="M132" s="40"/>
      <c r="N132" s="236"/>
      <c r="O132" s="237"/>
      <c r="P132" s="90"/>
      <c r="Q132" s="90"/>
      <c r="R132" s="90"/>
      <c r="S132" s="90"/>
      <c r="T132" s="90"/>
      <c r="U132" s="90"/>
      <c r="V132" s="90"/>
      <c r="W132" s="90"/>
      <c r="X132" s="91"/>
      <c r="Y132" s="37"/>
      <c r="Z132" s="37"/>
      <c r="AA132" s="37"/>
      <c r="AB132" s="37"/>
      <c r="AC132" s="37"/>
      <c r="AD132" s="37"/>
      <c r="AE132" s="37"/>
      <c r="AT132" s="11" t="s">
        <v>163</v>
      </c>
      <c r="AU132" s="11" t="s">
        <v>93</v>
      </c>
    </row>
    <row r="133" s="2" customFormat="1" ht="24.15" customHeight="1">
      <c r="A133" s="37"/>
      <c r="B133" s="38"/>
      <c r="C133" s="219" t="s">
        <v>22</v>
      </c>
      <c r="D133" s="219" t="s">
        <v>155</v>
      </c>
      <c r="E133" s="220" t="s">
        <v>165</v>
      </c>
      <c r="F133" s="221" t="s">
        <v>166</v>
      </c>
      <c r="G133" s="222" t="s">
        <v>158</v>
      </c>
      <c r="H133" s="223">
        <v>3</v>
      </c>
      <c r="I133" s="224"/>
      <c r="J133" s="225"/>
      <c r="K133" s="226">
        <f>ROUND(P133*H133,2)</f>
        <v>0</v>
      </c>
      <c r="L133" s="221" t="s">
        <v>1</v>
      </c>
      <c r="M133" s="227"/>
      <c r="N133" s="228" t="s">
        <v>1</v>
      </c>
      <c r="O133" s="229" t="s">
        <v>56</v>
      </c>
      <c r="P133" s="230">
        <f>I133+J133</f>
        <v>0</v>
      </c>
      <c r="Q133" s="230">
        <f>ROUND(I133*H133,2)</f>
        <v>0</v>
      </c>
      <c r="R133" s="230">
        <f>ROUND(J133*H133,2)</f>
        <v>0</v>
      </c>
      <c r="S133" s="90"/>
      <c r="T133" s="231">
        <f>S133*H133</f>
        <v>0</v>
      </c>
      <c r="U133" s="231">
        <v>0.02</v>
      </c>
      <c r="V133" s="231">
        <f>U133*H133</f>
        <v>0.059999999999999998</v>
      </c>
      <c r="W133" s="231">
        <v>0</v>
      </c>
      <c r="X133" s="232">
        <f>W133*H133</f>
        <v>0</v>
      </c>
      <c r="Y133" s="37"/>
      <c r="Z133" s="37"/>
      <c r="AA133" s="37"/>
      <c r="AB133" s="37"/>
      <c r="AC133" s="37"/>
      <c r="AD133" s="37"/>
      <c r="AE133" s="37"/>
      <c r="AR133" s="233" t="s">
        <v>159</v>
      </c>
      <c r="AT133" s="233" t="s">
        <v>155</v>
      </c>
      <c r="AU133" s="233" t="s">
        <v>93</v>
      </c>
      <c r="AY133" s="11" t="s">
        <v>160</v>
      </c>
      <c r="BE133" s="149">
        <f>IF(O133="základní",K133,0)</f>
        <v>0</v>
      </c>
      <c r="BF133" s="149">
        <f>IF(O133="snížená",K133,0)</f>
        <v>0</v>
      </c>
      <c r="BG133" s="149">
        <f>IF(O133="zákl. přenesená",K133,0)</f>
        <v>0</v>
      </c>
      <c r="BH133" s="149">
        <f>IF(O133="sníž. přenesená",K133,0)</f>
        <v>0</v>
      </c>
      <c r="BI133" s="149">
        <f>IF(O133="nulová",K133,0)</f>
        <v>0</v>
      </c>
      <c r="BJ133" s="11" t="s">
        <v>100</v>
      </c>
      <c r="BK133" s="149">
        <f>ROUND(P133*H133,2)</f>
        <v>0</v>
      </c>
      <c r="BL133" s="11" t="s">
        <v>161</v>
      </c>
      <c r="BM133" s="233" t="s">
        <v>167</v>
      </c>
    </row>
    <row r="134" s="2" customFormat="1">
      <c r="A134" s="37"/>
      <c r="B134" s="38"/>
      <c r="C134" s="39"/>
      <c r="D134" s="234" t="s">
        <v>163</v>
      </c>
      <c r="E134" s="39"/>
      <c r="F134" s="235" t="s">
        <v>168</v>
      </c>
      <c r="G134" s="39"/>
      <c r="H134" s="39"/>
      <c r="I134" s="204"/>
      <c r="J134" s="204"/>
      <c r="K134" s="39"/>
      <c r="L134" s="39"/>
      <c r="M134" s="40"/>
      <c r="N134" s="236"/>
      <c r="O134" s="237"/>
      <c r="P134" s="90"/>
      <c r="Q134" s="90"/>
      <c r="R134" s="90"/>
      <c r="S134" s="90"/>
      <c r="T134" s="90"/>
      <c r="U134" s="90"/>
      <c r="V134" s="90"/>
      <c r="W134" s="90"/>
      <c r="X134" s="91"/>
      <c r="Y134" s="37"/>
      <c r="Z134" s="37"/>
      <c r="AA134" s="37"/>
      <c r="AB134" s="37"/>
      <c r="AC134" s="37"/>
      <c r="AD134" s="37"/>
      <c r="AE134" s="37"/>
      <c r="AT134" s="11" t="s">
        <v>163</v>
      </c>
      <c r="AU134" s="11" t="s">
        <v>93</v>
      </c>
    </row>
    <row r="135" s="2" customFormat="1" ht="24.15" customHeight="1">
      <c r="A135" s="37"/>
      <c r="B135" s="38"/>
      <c r="C135" s="219" t="s">
        <v>169</v>
      </c>
      <c r="D135" s="219" t="s">
        <v>155</v>
      </c>
      <c r="E135" s="220" t="s">
        <v>170</v>
      </c>
      <c r="F135" s="221" t="s">
        <v>171</v>
      </c>
      <c r="G135" s="222" t="s">
        <v>172</v>
      </c>
      <c r="H135" s="223">
        <v>1</v>
      </c>
      <c r="I135" s="224"/>
      <c r="J135" s="225"/>
      <c r="K135" s="226">
        <f>ROUND(P135*H135,2)</f>
        <v>0</v>
      </c>
      <c r="L135" s="221" t="s">
        <v>1</v>
      </c>
      <c r="M135" s="227"/>
      <c r="N135" s="228" t="s">
        <v>1</v>
      </c>
      <c r="O135" s="229" t="s">
        <v>56</v>
      </c>
      <c r="P135" s="230">
        <f>I135+J135</f>
        <v>0</v>
      </c>
      <c r="Q135" s="230">
        <f>ROUND(I135*H135,2)</f>
        <v>0</v>
      </c>
      <c r="R135" s="230">
        <f>ROUND(J135*H135,2)</f>
        <v>0</v>
      </c>
      <c r="S135" s="90"/>
      <c r="T135" s="231">
        <f>S135*H135</f>
        <v>0</v>
      </c>
      <c r="U135" s="231">
        <v>0</v>
      </c>
      <c r="V135" s="231">
        <f>U135*H135</f>
        <v>0</v>
      </c>
      <c r="W135" s="231">
        <v>0</v>
      </c>
      <c r="X135" s="232">
        <f>W135*H135</f>
        <v>0</v>
      </c>
      <c r="Y135" s="37"/>
      <c r="Z135" s="37"/>
      <c r="AA135" s="37"/>
      <c r="AB135" s="37"/>
      <c r="AC135" s="37"/>
      <c r="AD135" s="37"/>
      <c r="AE135" s="37"/>
      <c r="AR135" s="233" t="s">
        <v>159</v>
      </c>
      <c r="AT135" s="233" t="s">
        <v>155</v>
      </c>
      <c r="AU135" s="233" t="s">
        <v>93</v>
      </c>
      <c r="AY135" s="11" t="s">
        <v>160</v>
      </c>
      <c r="BE135" s="149">
        <f>IF(O135="základní",K135,0)</f>
        <v>0</v>
      </c>
      <c r="BF135" s="149">
        <f>IF(O135="snížená",K135,0)</f>
        <v>0</v>
      </c>
      <c r="BG135" s="149">
        <f>IF(O135="zákl. přenesená",K135,0)</f>
        <v>0</v>
      </c>
      <c r="BH135" s="149">
        <f>IF(O135="sníž. přenesená",K135,0)</f>
        <v>0</v>
      </c>
      <c r="BI135" s="149">
        <f>IF(O135="nulová",K135,0)</f>
        <v>0</v>
      </c>
      <c r="BJ135" s="11" t="s">
        <v>100</v>
      </c>
      <c r="BK135" s="149">
        <f>ROUND(P135*H135,2)</f>
        <v>0</v>
      </c>
      <c r="BL135" s="11" t="s">
        <v>161</v>
      </c>
      <c r="BM135" s="233" t="s">
        <v>173</v>
      </c>
    </row>
    <row r="136" s="2" customFormat="1">
      <c r="A136" s="37"/>
      <c r="B136" s="38"/>
      <c r="C136" s="39"/>
      <c r="D136" s="234" t="s">
        <v>163</v>
      </c>
      <c r="E136" s="39"/>
      <c r="F136" s="235" t="s">
        <v>174</v>
      </c>
      <c r="G136" s="39"/>
      <c r="H136" s="39"/>
      <c r="I136" s="204"/>
      <c r="J136" s="204"/>
      <c r="K136" s="39"/>
      <c r="L136" s="39"/>
      <c r="M136" s="40"/>
      <c r="N136" s="236"/>
      <c r="O136" s="237"/>
      <c r="P136" s="90"/>
      <c r="Q136" s="90"/>
      <c r="R136" s="90"/>
      <c r="S136" s="90"/>
      <c r="T136" s="90"/>
      <c r="U136" s="90"/>
      <c r="V136" s="90"/>
      <c r="W136" s="90"/>
      <c r="X136" s="91"/>
      <c r="Y136" s="37"/>
      <c r="Z136" s="37"/>
      <c r="AA136" s="37"/>
      <c r="AB136" s="37"/>
      <c r="AC136" s="37"/>
      <c r="AD136" s="37"/>
      <c r="AE136" s="37"/>
      <c r="AT136" s="11" t="s">
        <v>163</v>
      </c>
      <c r="AU136" s="11" t="s">
        <v>93</v>
      </c>
    </row>
    <row r="137" s="2" customFormat="1" ht="24.15" customHeight="1">
      <c r="A137" s="37"/>
      <c r="B137" s="38"/>
      <c r="C137" s="219" t="s">
        <v>161</v>
      </c>
      <c r="D137" s="219" t="s">
        <v>155</v>
      </c>
      <c r="E137" s="220" t="s">
        <v>175</v>
      </c>
      <c r="F137" s="221" t="s">
        <v>176</v>
      </c>
      <c r="G137" s="222" t="s">
        <v>172</v>
      </c>
      <c r="H137" s="223">
        <v>1</v>
      </c>
      <c r="I137" s="224"/>
      <c r="J137" s="225"/>
      <c r="K137" s="226">
        <f>ROUND(P137*H137,2)</f>
        <v>0</v>
      </c>
      <c r="L137" s="221" t="s">
        <v>1</v>
      </c>
      <c r="M137" s="227"/>
      <c r="N137" s="228" t="s">
        <v>1</v>
      </c>
      <c r="O137" s="229" t="s">
        <v>56</v>
      </c>
      <c r="P137" s="230">
        <f>I137+J137</f>
        <v>0</v>
      </c>
      <c r="Q137" s="230">
        <f>ROUND(I137*H137,2)</f>
        <v>0</v>
      </c>
      <c r="R137" s="230">
        <f>ROUND(J137*H137,2)</f>
        <v>0</v>
      </c>
      <c r="S137" s="90"/>
      <c r="T137" s="231">
        <f>S137*H137</f>
        <v>0</v>
      </c>
      <c r="U137" s="231">
        <v>0</v>
      </c>
      <c r="V137" s="231">
        <f>U137*H137</f>
        <v>0</v>
      </c>
      <c r="W137" s="231">
        <v>0</v>
      </c>
      <c r="X137" s="232">
        <f>W137*H137</f>
        <v>0</v>
      </c>
      <c r="Y137" s="37"/>
      <c r="Z137" s="37"/>
      <c r="AA137" s="37"/>
      <c r="AB137" s="37"/>
      <c r="AC137" s="37"/>
      <c r="AD137" s="37"/>
      <c r="AE137" s="37"/>
      <c r="AR137" s="233" t="s">
        <v>159</v>
      </c>
      <c r="AT137" s="233" t="s">
        <v>155</v>
      </c>
      <c r="AU137" s="233" t="s">
        <v>93</v>
      </c>
      <c r="AY137" s="11" t="s">
        <v>160</v>
      </c>
      <c r="BE137" s="149">
        <f>IF(O137="základní",K137,0)</f>
        <v>0</v>
      </c>
      <c r="BF137" s="149">
        <f>IF(O137="snížená",K137,0)</f>
        <v>0</v>
      </c>
      <c r="BG137" s="149">
        <f>IF(O137="zákl. přenesená",K137,0)</f>
        <v>0</v>
      </c>
      <c r="BH137" s="149">
        <f>IF(O137="sníž. přenesená",K137,0)</f>
        <v>0</v>
      </c>
      <c r="BI137" s="149">
        <f>IF(O137="nulová",K137,0)</f>
        <v>0</v>
      </c>
      <c r="BJ137" s="11" t="s">
        <v>100</v>
      </c>
      <c r="BK137" s="149">
        <f>ROUND(P137*H137,2)</f>
        <v>0</v>
      </c>
      <c r="BL137" s="11" t="s">
        <v>161</v>
      </c>
      <c r="BM137" s="233" t="s">
        <v>177</v>
      </c>
    </row>
    <row r="138" s="2" customFormat="1">
      <c r="A138" s="37"/>
      <c r="B138" s="38"/>
      <c r="C138" s="39"/>
      <c r="D138" s="234" t="s">
        <v>163</v>
      </c>
      <c r="E138" s="39"/>
      <c r="F138" s="235" t="s">
        <v>178</v>
      </c>
      <c r="G138" s="39"/>
      <c r="H138" s="39"/>
      <c r="I138" s="204"/>
      <c r="J138" s="204"/>
      <c r="K138" s="39"/>
      <c r="L138" s="39"/>
      <c r="M138" s="40"/>
      <c r="N138" s="236"/>
      <c r="O138" s="237"/>
      <c r="P138" s="90"/>
      <c r="Q138" s="90"/>
      <c r="R138" s="90"/>
      <c r="S138" s="90"/>
      <c r="T138" s="90"/>
      <c r="U138" s="90"/>
      <c r="V138" s="90"/>
      <c r="W138" s="90"/>
      <c r="X138" s="91"/>
      <c r="Y138" s="37"/>
      <c r="Z138" s="37"/>
      <c r="AA138" s="37"/>
      <c r="AB138" s="37"/>
      <c r="AC138" s="37"/>
      <c r="AD138" s="37"/>
      <c r="AE138" s="37"/>
      <c r="AT138" s="11" t="s">
        <v>163</v>
      </c>
      <c r="AU138" s="11" t="s">
        <v>93</v>
      </c>
    </row>
    <row r="139" s="2" customFormat="1" ht="14.4" customHeight="1">
      <c r="A139" s="37"/>
      <c r="B139" s="38"/>
      <c r="C139" s="219" t="s">
        <v>179</v>
      </c>
      <c r="D139" s="219" t="s">
        <v>155</v>
      </c>
      <c r="E139" s="220" t="s">
        <v>180</v>
      </c>
      <c r="F139" s="221" t="s">
        <v>181</v>
      </c>
      <c r="G139" s="222" t="s">
        <v>158</v>
      </c>
      <c r="H139" s="223">
        <v>1</v>
      </c>
      <c r="I139" s="224"/>
      <c r="J139" s="225"/>
      <c r="K139" s="226">
        <f>ROUND(P139*H139,2)</f>
        <v>0</v>
      </c>
      <c r="L139" s="221" t="s">
        <v>1</v>
      </c>
      <c r="M139" s="227"/>
      <c r="N139" s="228" t="s">
        <v>1</v>
      </c>
      <c r="O139" s="229" t="s">
        <v>56</v>
      </c>
      <c r="P139" s="230">
        <f>I139+J139</f>
        <v>0</v>
      </c>
      <c r="Q139" s="230">
        <f>ROUND(I139*H139,2)</f>
        <v>0</v>
      </c>
      <c r="R139" s="230">
        <f>ROUND(J139*H139,2)</f>
        <v>0</v>
      </c>
      <c r="S139" s="90"/>
      <c r="T139" s="231">
        <f>S139*H139</f>
        <v>0</v>
      </c>
      <c r="U139" s="231">
        <v>0</v>
      </c>
      <c r="V139" s="231">
        <f>U139*H139</f>
        <v>0</v>
      </c>
      <c r="W139" s="231">
        <v>0</v>
      </c>
      <c r="X139" s="232">
        <f>W139*H139</f>
        <v>0</v>
      </c>
      <c r="Y139" s="37"/>
      <c r="Z139" s="37"/>
      <c r="AA139" s="37"/>
      <c r="AB139" s="37"/>
      <c r="AC139" s="37"/>
      <c r="AD139" s="37"/>
      <c r="AE139" s="37"/>
      <c r="AR139" s="233" t="s">
        <v>159</v>
      </c>
      <c r="AT139" s="233" t="s">
        <v>155</v>
      </c>
      <c r="AU139" s="233" t="s">
        <v>93</v>
      </c>
      <c r="AY139" s="11" t="s">
        <v>160</v>
      </c>
      <c r="BE139" s="149">
        <f>IF(O139="základní",K139,0)</f>
        <v>0</v>
      </c>
      <c r="BF139" s="149">
        <f>IF(O139="snížená",K139,0)</f>
        <v>0</v>
      </c>
      <c r="BG139" s="149">
        <f>IF(O139="zákl. přenesená",K139,0)</f>
        <v>0</v>
      </c>
      <c r="BH139" s="149">
        <f>IF(O139="sníž. přenesená",K139,0)</f>
        <v>0</v>
      </c>
      <c r="BI139" s="149">
        <f>IF(O139="nulová",K139,0)</f>
        <v>0</v>
      </c>
      <c r="BJ139" s="11" t="s">
        <v>100</v>
      </c>
      <c r="BK139" s="149">
        <f>ROUND(P139*H139,2)</f>
        <v>0</v>
      </c>
      <c r="BL139" s="11" t="s">
        <v>161</v>
      </c>
      <c r="BM139" s="233" t="s">
        <v>182</v>
      </c>
    </row>
    <row r="140" s="2" customFormat="1">
      <c r="A140" s="37"/>
      <c r="B140" s="38"/>
      <c r="C140" s="39"/>
      <c r="D140" s="234" t="s">
        <v>163</v>
      </c>
      <c r="E140" s="39"/>
      <c r="F140" s="235" t="s">
        <v>183</v>
      </c>
      <c r="G140" s="39"/>
      <c r="H140" s="39"/>
      <c r="I140" s="204"/>
      <c r="J140" s="204"/>
      <c r="K140" s="39"/>
      <c r="L140" s="39"/>
      <c r="M140" s="40"/>
      <c r="N140" s="236"/>
      <c r="O140" s="237"/>
      <c r="P140" s="90"/>
      <c r="Q140" s="90"/>
      <c r="R140" s="90"/>
      <c r="S140" s="90"/>
      <c r="T140" s="90"/>
      <c r="U140" s="90"/>
      <c r="V140" s="90"/>
      <c r="W140" s="90"/>
      <c r="X140" s="91"/>
      <c r="Y140" s="37"/>
      <c r="Z140" s="37"/>
      <c r="AA140" s="37"/>
      <c r="AB140" s="37"/>
      <c r="AC140" s="37"/>
      <c r="AD140" s="37"/>
      <c r="AE140" s="37"/>
      <c r="AT140" s="11" t="s">
        <v>163</v>
      </c>
      <c r="AU140" s="11" t="s">
        <v>93</v>
      </c>
    </row>
    <row r="141" s="2" customFormat="1" ht="14.4" customHeight="1">
      <c r="A141" s="37"/>
      <c r="B141" s="38"/>
      <c r="C141" s="219" t="s">
        <v>184</v>
      </c>
      <c r="D141" s="219" t="s">
        <v>155</v>
      </c>
      <c r="E141" s="220" t="s">
        <v>185</v>
      </c>
      <c r="F141" s="221" t="s">
        <v>186</v>
      </c>
      <c r="G141" s="222" t="s">
        <v>158</v>
      </c>
      <c r="H141" s="223">
        <v>1</v>
      </c>
      <c r="I141" s="224"/>
      <c r="J141" s="225"/>
      <c r="K141" s="226">
        <f>ROUND(P141*H141,2)</f>
        <v>0</v>
      </c>
      <c r="L141" s="221" t="s">
        <v>1</v>
      </c>
      <c r="M141" s="227"/>
      <c r="N141" s="228" t="s">
        <v>1</v>
      </c>
      <c r="O141" s="229" t="s">
        <v>56</v>
      </c>
      <c r="P141" s="230">
        <f>I141+J141</f>
        <v>0</v>
      </c>
      <c r="Q141" s="230">
        <f>ROUND(I141*H141,2)</f>
        <v>0</v>
      </c>
      <c r="R141" s="230">
        <f>ROUND(J141*H141,2)</f>
        <v>0</v>
      </c>
      <c r="S141" s="90"/>
      <c r="T141" s="231">
        <f>S141*H141</f>
        <v>0</v>
      </c>
      <c r="U141" s="231">
        <v>0</v>
      </c>
      <c r="V141" s="231">
        <f>U141*H141</f>
        <v>0</v>
      </c>
      <c r="W141" s="231">
        <v>0</v>
      </c>
      <c r="X141" s="232">
        <f>W141*H141</f>
        <v>0</v>
      </c>
      <c r="Y141" s="37"/>
      <c r="Z141" s="37"/>
      <c r="AA141" s="37"/>
      <c r="AB141" s="37"/>
      <c r="AC141" s="37"/>
      <c r="AD141" s="37"/>
      <c r="AE141" s="37"/>
      <c r="AR141" s="233" t="s">
        <v>159</v>
      </c>
      <c r="AT141" s="233" t="s">
        <v>155</v>
      </c>
      <c r="AU141" s="233" t="s">
        <v>93</v>
      </c>
      <c r="AY141" s="11" t="s">
        <v>160</v>
      </c>
      <c r="BE141" s="149">
        <f>IF(O141="základní",K141,0)</f>
        <v>0</v>
      </c>
      <c r="BF141" s="149">
        <f>IF(O141="snížená",K141,0)</f>
        <v>0</v>
      </c>
      <c r="BG141" s="149">
        <f>IF(O141="zákl. přenesená",K141,0)</f>
        <v>0</v>
      </c>
      <c r="BH141" s="149">
        <f>IF(O141="sníž. přenesená",K141,0)</f>
        <v>0</v>
      </c>
      <c r="BI141" s="149">
        <f>IF(O141="nulová",K141,0)</f>
        <v>0</v>
      </c>
      <c r="BJ141" s="11" t="s">
        <v>100</v>
      </c>
      <c r="BK141" s="149">
        <f>ROUND(P141*H141,2)</f>
        <v>0</v>
      </c>
      <c r="BL141" s="11" t="s">
        <v>161</v>
      </c>
      <c r="BM141" s="233" t="s">
        <v>187</v>
      </c>
    </row>
    <row r="142" s="2" customFormat="1">
      <c r="A142" s="37"/>
      <c r="B142" s="38"/>
      <c r="C142" s="39"/>
      <c r="D142" s="234" t="s">
        <v>163</v>
      </c>
      <c r="E142" s="39"/>
      <c r="F142" s="235" t="s">
        <v>188</v>
      </c>
      <c r="G142" s="39"/>
      <c r="H142" s="39"/>
      <c r="I142" s="204"/>
      <c r="J142" s="204"/>
      <c r="K142" s="39"/>
      <c r="L142" s="39"/>
      <c r="M142" s="40"/>
      <c r="N142" s="236"/>
      <c r="O142" s="237"/>
      <c r="P142" s="90"/>
      <c r="Q142" s="90"/>
      <c r="R142" s="90"/>
      <c r="S142" s="90"/>
      <c r="T142" s="90"/>
      <c r="U142" s="90"/>
      <c r="V142" s="90"/>
      <c r="W142" s="90"/>
      <c r="X142" s="91"/>
      <c r="Y142" s="37"/>
      <c r="Z142" s="37"/>
      <c r="AA142" s="37"/>
      <c r="AB142" s="37"/>
      <c r="AC142" s="37"/>
      <c r="AD142" s="37"/>
      <c r="AE142" s="37"/>
      <c r="AT142" s="11" t="s">
        <v>163</v>
      </c>
      <c r="AU142" s="11" t="s">
        <v>93</v>
      </c>
    </row>
    <row r="143" s="2" customFormat="1" ht="24.15" customHeight="1">
      <c r="A143" s="37"/>
      <c r="B143" s="38"/>
      <c r="C143" s="219" t="s">
        <v>189</v>
      </c>
      <c r="D143" s="219" t="s">
        <v>155</v>
      </c>
      <c r="E143" s="220" t="s">
        <v>190</v>
      </c>
      <c r="F143" s="221" t="s">
        <v>191</v>
      </c>
      <c r="G143" s="222" t="s">
        <v>158</v>
      </c>
      <c r="H143" s="223">
        <v>2</v>
      </c>
      <c r="I143" s="224"/>
      <c r="J143" s="225"/>
      <c r="K143" s="226">
        <f>ROUND(P143*H143,2)</f>
        <v>0</v>
      </c>
      <c r="L143" s="221" t="s">
        <v>1</v>
      </c>
      <c r="M143" s="227"/>
      <c r="N143" s="228" t="s">
        <v>1</v>
      </c>
      <c r="O143" s="229" t="s">
        <v>56</v>
      </c>
      <c r="P143" s="230">
        <f>I143+J143</f>
        <v>0</v>
      </c>
      <c r="Q143" s="230">
        <f>ROUND(I143*H143,2)</f>
        <v>0</v>
      </c>
      <c r="R143" s="230">
        <f>ROUND(J143*H143,2)</f>
        <v>0</v>
      </c>
      <c r="S143" s="90"/>
      <c r="T143" s="231">
        <f>S143*H143</f>
        <v>0</v>
      </c>
      <c r="U143" s="231">
        <v>0</v>
      </c>
      <c r="V143" s="231">
        <f>U143*H143</f>
        <v>0</v>
      </c>
      <c r="W143" s="231">
        <v>0</v>
      </c>
      <c r="X143" s="232">
        <f>W143*H143</f>
        <v>0</v>
      </c>
      <c r="Y143" s="37"/>
      <c r="Z143" s="37"/>
      <c r="AA143" s="37"/>
      <c r="AB143" s="37"/>
      <c r="AC143" s="37"/>
      <c r="AD143" s="37"/>
      <c r="AE143" s="37"/>
      <c r="AR143" s="233" t="s">
        <v>159</v>
      </c>
      <c r="AT143" s="233" t="s">
        <v>155</v>
      </c>
      <c r="AU143" s="233" t="s">
        <v>93</v>
      </c>
      <c r="AY143" s="11" t="s">
        <v>160</v>
      </c>
      <c r="BE143" s="149">
        <f>IF(O143="základní",K143,0)</f>
        <v>0</v>
      </c>
      <c r="BF143" s="149">
        <f>IF(O143="snížená",K143,0)</f>
        <v>0</v>
      </c>
      <c r="BG143" s="149">
        <f>IF(O143="zákl. přenesená",K143,0)</f>
        <v>0</v>
      </c>
      <c r="BH143" s="149">
        <f>IF(O143="sníž. přenesená",K143,0)</f>
        <v>0</v>
      </c>
      <c r="BI143" s="149">
        <f>IF(O143="nulová",K143,0)</f>
        <v>0</v>
      </c>
      <c r="BJ143" s="11" t="s">
        <v>100</v>
      </c>
      <c r="BK143" s="149">
        <f>ROUND(P143*H143,2)</f>
        <v>0</v>
      </c>
      <c r="BL143" s="11" t="s">
        <v>161</v>
      </c>
      <c r="BM143" s="233" t="s">
        <v>192</v>
      </c>
    </row>
    <row r="144" s="2" customFormat="1">
      <c r="A144" s="37"/>
      <c r="B144" s="38"/>
      <c r="C144" s="39"/>
      <c r="D144" s="234" t="s">
        <v>163</v>
      </c>
      <c r="E144" s="39"/>
      <c r="F144" s="235" t="s">
        <v>193</v>
      </c>
      <c r="G144" s="39"/>
      <c r="H144" s="39"/>
      <c r="I144" s="204"/>
      <c r="J144" s="204"/>
      <c r="K144" s="39"/>
      <c r="L144" s="39"/>
      <c r="M144" s="40"/>
      <c r="N144" s="236"/>
      <c r="O144" s="237"/>
      <c r="P144" s="90"/>
      <c r="Q144" s="90"/>
      <c r="R144" s="90"/>
      <c r="S144" s="90"/>
      <c r="T144" s="90"/>
      <c r="U144" s="90"/>
      <c r="V144" s="90"/>
      <c r="W144" s="90"/>
      <c r="X144" s="91"/>
      <c r="Y144" s="37"/>
      <c r="Z144" s="37"/>
      <c r="AA144" s="37"/>
      <c r="AB144" s="37"/>
      <c r="AC144" s="37"/>
      <c r="AD144" s="37"/>
      <c r="AE144" s="37"/>
      <c r="AT144" s="11" t="s">
        <v>163</v>
      </c>
      <c r="AU144" s="11" t="s">
        <v>93</v>
      </c>
    </row>
    <row r="145" s="2" customFormat="1" ht="24.15" customHeight="1">
      <c r="A145" s="37"/>
      <c r="B145" s="38"/>
      <c r="C145" s="219" t="s">
        <v>159</v>
      </c>
      <c r="D145" s="219" t="s">
        <v>155</v>
      </c>
      <c r="E145" s="220" t="s">
        <v>194</v>
      </c>
      <c r="F145" s="221" t="s">
        <v>195</v>
      </c>
      <c r="G145" s="222" t="s">
        <v>158</v>
      </c>
      <c r="H145" s="223">
        <v>1</v>
      </c>
      <c r="I145" s="224"/>
      <c r="J145" s="225"/>
      <c r="K145" s="226">
        <f>ROUND(P145*H145,2)</f>
        <v>0</v>
      </c>
      <c r="L145" s="221" t="s">
        <v>1</v>
      </c>
      <c r="M145" s="227"/>
      <c r="N145" s="228" t="s">
        <v>1</v>
      </c>
      <c r="O145" s="229" t="s">
        <v>56</v>
      </c>
      <c r="P145" s="230">
        <f>I145+J145</f>
        <v>0</v>
      </c>
      <c r="Q145" s="230">
        <f>ROUND(I145*H145,2)</f>
        <v>0</v>
      </c>
      <c r="R145" s="230">
        <f>ROUND(J145*H145,2)</f>
        <v>0</v>
      </c>
      <c r="S145" s="90"/>
      <c r="T145" s="231">
        <f>S145*H145</f>
        <v>0</v>
      </c>
      <c r="U145" s="231">
        <v>0</v>
      </c>
      <c r="V145" s="231">
        <f>U145*H145</f>
        <v>0</v>
      </c>
      <c r="W145" s="231">
        <v>0</v>
      </c>
      <c r="X145" s="232">
        <f>W145*H145</f>
        <v>0</v>
      </c>
      <c r="Y145" s="37"/>
      <c r="Z145" s="37"/>
      <c r="AA145" s="37"/>
      <c r="AB145" s="37"/>
      <c r="AC145" s="37"/>
      <c r="AD145" s="37"/>
      <c r="AE145" s="37"/>
      <c r="AR145" s="233" t="s">
        <v>159</v>
      </c>
      <c r="AT145" s="233" t="s">
        <v>155</v>
      </c>
      <c r="AU145" s="233" t="s">
        <v>93</v>
      </c>
      <c r="AY145" s="11" t="s">
        <v>160</v>
      </c>
      <c r="BE145" s="149">
        <f>IF(O145="základní",K145,0)</f>
        <v>0</v>
      </c>
      <c r="BF145" s="149">
        <f>IF(O145="snížená",K145,0)</f>
        <v>0</v>
      </c>
      <c r="BG145" s="149">
        <f>IF(O145="zákl. přenesená",K145,0)</f>
        <v>0</v>
      </c>
      <c r="BH145" s="149">
        <f>IF(O145="sníž. přenesená",K145,0)</f>
        <v>0</v>
      </c>
      <c r="BI145" s="149">
        <f>IF(O145="nulová",K145,0)</f>
        <v>0</v>
      </c>
      <c r="BJ145" s="11" t="s">
        <v>100</v>
      </c>
      <c r="BK145" s="149">
        <f>ROUND(P145*H145,2)</f>
        <v>0</v>
      </c>
      <c r="BL145" s="11" t="s">
        <v>161</v>
      </c>
      <c r="BM145" s="233" t="s">
        <v>196</v>
      </c>
    </row>
    <row r="146" s="2" customFormat="1">
      <c r="A146" s="37"/>
      <c r="B146" s="38"/>
      <c r="C146" s="39"/>
      <c r="D146" s="234" t="s">
        <v>163</v>
      </c>
      <c r="E146" s="39"/>
      <c r="F146" s="235" t="s">
        <v>197</v>
      </c>
      <c r="G146" s="39"/>
      <c r="H146" s="39"/>
      <c r="I146" s="204"/>
      <c r="J146" s="204"/>
      <c r="K146" s="39"/>
      <c r="L146" s="39"/>
      <c r="M146" s="40"/>
      <c r="N146" s="236"/>
      <c r="O146" s="237"/>
      <c r="P146" s="90"/>
      <c r="Q146" s="90"/>
      <c r="R146" s="90"/>
      <c r="S146" s="90"/>
      <c r="T146" s="90"/>
      <c r="U146" s="90"/>
      <c r="V146" s="90"/>
      <c r="W146" s="90"/>
      <c r="X146" s="91"/>
      <c r="Y146" s="37"/>
      <c r="Z146" s="37"/>
      <c r="AA146" s="37"/>
      <c r="AB146" s="37"/>
      <c r="AC146" s="37"/>
      <c r="AD146" s="37"/>
      <c r="AE146" s="37"/>
      <c r="AT146" s="11" t="s">
        <v>163</v>
      </c>
      <c r="AU146" s="11" t="s">
        <v>93</v>
      </c>
    </row>
    <row r="147" s="2" customFormat="1" ht="24.15" customHeight="1">
      <c r="A147" s="37"/>
      <c r="B147" s="38"/>
      <c r="C147" s="219" t="s">
        <v>198</v>
      </c>
      <c r="D147" s="219" t="s">
        <v>155</v>
      </c>
      <c r="E147" s="220" t="s">
        <v>199</v>
      </c>
      <c r="F147" s="221" t="s">
        <v>200</v>
      </c>
      <c r="G147" s="222" t="s">
        <v>172</v>
      </c>
      <c r="H147" s="223">
        <v>1</v>
      </c>
      <c r="I147" s="224"/>
      <c r="J147" s="225"/>
      <c r="K147" s="226">
        <f>ROUND(P147*H147,2)</f>
        <v>0</v>
      </c>
      <c r="L147" s="221" t="s">
        <v>1</v>
      </c>
      <c r="M147" s="227"/>
      <c r="N147" s="228" t="s">
        <v>1</v>
      </c>
      <c r="O147" s="229" t="s">
        <v>56</v>
      </c>
      <c r="P147" s="230">
        <f>I147+J147</f>
        <v>0</v>
      </c>
      <c r="Q147" s="230">
        <f>ROUND(I147*H147,2)</f>
        <v>0</v>
      </c>
      <c r="R147" s="230">
        <f>ROUND(J147*H147,2)</f>
        <v>0</v>
      </c>
      <c r="S147" s="90"/>
      <c r="T147" s="231">
        <f>S147*H147</f>
        <v>0</v>
      </c>
      <c r="U147" s="231">
        <v>0</v>
      </c>
      <c r="V147" s="231">
        <f>U147*H147</f>
        <v>0</v>
      </c>
      <c r="W147" s="231">
        <v>0</v>
      </c>
      <c r="X147" s="232">
        <f>W147*H147</f>
        <v>0</v>
      </c>
      <c r="Y147" s="37"/>
      <c r="Z147" s="37"/>
      <c r="AA147" s="37"/>
      <c r="AB147" s="37"/>
      <c r="AC147" s="37"/>
      <c r="AD147" s="37"/>
      <c r="AE147" s="37"/>
      <c r="AR147" s="233" t="s">
        <v>159</v>
      </c>
      <c r="AT147" s="233" t="s">
        <v>155</v>
      </c>
      <c r="AU147" s="233" t="s">
        <v>93</v>
      </c>
      <c r="AY147" s="11" t="s">
        <v>160</v>
      </c>
      <c r="BE147" s="149">
        <f>IF(O147="základní",K147,0)</f>
        <v>0</v>
      </c>
      <c r="BF147" s="149">
        <f>IF(O147="snížená",K147,0)</f>
        <v>0</v>
      </c>
      <c r="BG147" s="149">
        <f>IF(O147="zákl. přenesená",K147,0)</f>
        <v>0</v>
      </c>
      <c r="BH147" s="149">
        <f>IF(O147="sníž. přenesená",K147,0)</f>
        <v>0</v>
      </c>
      <c r="BI147" s="149">
        <f>IF(O147="nulová",K147,0)</f>
        <v>0</v>
      </c>
      <c r="BJ147" s="11" t="s">
        <v>100</v>
      </c>
      <c r="BK147" s="149">
        <f>ROUND(P147*H147,2)</f>
        <v>0</v>
      </c>
      <c r="BL147" s="11" t="s">
        <v>161</v>
      </c>
      <c r="BM147" s="233" t="s">
        <v>201</v>
      </c>
    </row>
    <row r="148" s="2" customFormat="1">
      <c r="A148" s="37"/>
      <c r="B148" s="38"/>
      <c r="C148" s="39"/>
      <c r="D148" s="234" t="s">
        <v>163</v>
      </c>
      <c r="E148" s="39"/>
      <c r="F148" s="235" t="s">
        <v>202</v>
      </c>
      <c r="G148" s="39"/>
      <c r="H148" s="39"/>
      <c r="I148" s="204"/>
      <c r="J148" s="204"/>
      <c r="K148" s="39"/>
      <c r="L148" s="39"/>
      <c r="M148" s="40"/>
      <c r="N148" s="236"/>
      <c r="O148" s="237"/>
      <c r="P148" s="90"/>
      <c r="Q148" s="90"/>
      <c r="R148" s="90"/>
      <c r="S148" s="90"/>
      <c r="T148" s="90"/>
      <c r="U148" s="90"/>
      <c r="V148" s="90"/>
      <c r="W148" s="90"/>
      <c r="X148" s="91"/>
      <c r="Y148" s="37"/>
      <c r="Z148" s="37"/>
      <c r="AA148" s="37"/>
      <c r="AB148" s="37"/>
      <c r="AC148" s="37"/>
      <c r="AD148" s="37"/>
      <c r="AE148" s="37"/>
      <c r="AT148" s="11" t="s">
        <v>163</v>
      </c>
      <c r="AU148" s="11" t="s">
        <v>93</v>
      </c>
    </row>
    <row r="149" s="2" customFormat="1" ht="24.15" customHeight="1">
      <c r="A149" s="37"/>
      <c r="B149" s="38"/>
      <c r="C149" s="219" t="s">
        <v>203</v>
      </c>
      <c r="D149" s="219" t="s">
        <v>155</v>
      </c>
      <c r="E149" s="220" t="s">
        <v>204</v>
      </c>
      <c r="F149" s="221" t="s">
        <v>205</v>
      </c>
      <c r="G149" s="222" t="s">
        <v>158</v>
      </c>
      <c r="H149" s="223">
        <v>2</v>
      </c>
      <c r="I149" s="224"/>
      <c r="J149" s="225"/>
      <c r="K149" s="226">
        <f>ROUND(P149*H149,2)</f>
        <v>0</v>
      </c>
      <c r="L149" s="221" t="s">
        <v>1</v>
      </c>
      <c r="M149" s="227"/>
      <c r="N149" s="228" t="s">
        <v>1</v>
      </c>
      <c r="O149" s="229" t="s">
        <v>56</v>
      </c>
      <c r="P149" s="230">
        <f>I149+J149</f>
        <v>0</v>
      </c>
      <c r="Q149" s="230">
        <f>ROUND(I149*H149,2)</f>
        <v>0</v>
      </c>
      <c r="R149" s="230">
        <f>ROUND(J149*H149,2)</f>
        <v>0</v>
      </c>
      <c r="S149" s="90"/>
      <c r="T149" s="231">
        <f>S149*H149</f>
        <v>0</v>
      </c>
      <c r="U149" s="231">
        <v>0</v>
      </c>
      <c r="V149" s="231">
        <f>U149*H149</f>
        <v>0</v>
      </c>
      <c r="W149" s="231">
        <v>0</v>
      </c>
      <c r="X149" s="232">
        <f>W149*H149</f>
        <v>0</v>
      </c>
      <c r="Y149" s="37"/>
      <c r="Z149" s="37"/>
      <c r="AA149" s="37"/>
      <c r="AB149" s="37"/>
      <c r="AC149" s="37"/>
      <c r="AD149" s="37"/>
      <c r="AE149" s="37"/>
      <c r="AR149" s="233" t="s">
        <v>159</v>
      </c>
      <c r="AT149" s="233" t="s">
        <v>155</v>
      </c>
      <c r="AU149" s="233" t="s">
        <v>93</v>
      </c>
      <c r="AY149" s="11" t="s">
        <v>160</v>
      </c>
      <c r="BE149" s="149">
        <f>IF(O149="základní",K149,0)</f>
        <v>0</v>
      </c>
      <c r="BF149" s="149">
        <f>IF(O149="snížená",K149,0)</f>
        <v>0</v>
      </c>
      <c r="BG149" s="149">
        <f>IF(O149="zákl. přenesená",K149,0)</f>
        <v>0</v>
      </c>
      <c r="BH149" s="149">
        <f>IF(O149="sníž. přenesená",K149,0)</f>
        <v>0</v>
      </c>
      <c r="BI149" s="149">
        <f>IF(O149="nulová",K149,0)</f>
        <v>0</v>
      </c>
      <c r="BJ149" s="11" t="s">
        <v>100</v>
      </c>
      <c r="BK149" s="149">
        <f>ROUND(P149*H149,2)</f>
        <v>0</v>
      </c>
      <c r="BL149" s="11" t="s">
        <v>161</v>
      </c>
      <c r="BM149" s="233" t="s">
        <v>206</v>
      </c>
    </row>
    <row r="150" s="2" customFormat="1">
      <c r="A150" s="37"/>
      <c r="B150" s="38"/>
      <c r="C150" s="39"/>
      <c r="D150" s="234" t="s">
        <v>163</v>
      </c>
      <c r="E150" s="39"/>
      <c r="F150" s="235" t="s">
        <v>207</v>
      </c>
      <c r="G150" s="39"/>
      <c r="H150" s="39"/>
      <c r="I150" s="204"/>
      <c r="J150" s="204"/>
      <c r="K150" s="39"/>
      <c r="L150" s="39"/>
      <c r="M150" s="40"/>
      <c r="N150" s="236"/>
      <c r="O150" s="237"/>
      <c r="P150" s="90"/>
      <c r="Q150" s="90"/>
      <c r="R150" s="90"/>
      <c r="S150" s="90"/>
      <c r="T150" s="90"/>
      <c r="U150" s="90"/>
      <c r="V150" s="90"/>
      <c r="W150" s="90"/>
      <c r="X150" s="91"/>
      <c r="Y150" s="37"/>
      <c r="Z150" s="37"/>
      <c r="AA150" s="37"/>
      <c r="AB150" s="37"/>
      <c r="AC150" s="37"/>
      <c r="AD150" s="37"/>
      <c r="AE150" s="37"/>
      <c r="AT150" s="11" t="s">
        <v>163</v>
      </c>
      <c r="AU150" s="11" t="s">
        <v>93</v>
      </c>
    </row>
    <row r="151" s="2" customFormat="1" ht="14.4" customHeight="1">
      <c r="A151" s="37"/>
      <c r="B151" s="38"/>
      <c r="C151" s="219" t="s">
        <v>208</v>
      </c>
      <c r="D151" s="219" t="s">
        <v>155</v>
      </c>
      <c r="E151" s="220" t="s">
        <v>209</v>
      </c>
      <c r="F151" s="221" t="s">
        <v>210</v>
      </c>
      <c r="G151" s="222" t="s">
        <v>158</v>
      </c>
      <c r="H151" s="223">
        <v>2</v>
      </c>
      <c r="I151" s="224"/>
      <c r="J151" s="225"/>
      <c r="K151" s="226">
        <f>ROUND(P151*H151,2)</f>
        <v>0</v>
      </c>
      <c r="L151" s="221" t="s">
        <v>1</v>
      </c>
      <c r="M151" s="227"/>
      <c r="N151" s="228" t="s">
        <v>1</v>
      </c>
      <c r="O151" s="229" t="s">
        <v>56</v>
      </c>
      <c r="P151" s="230">
        <f>I151+J151</f>
        <v>0</v>
      </c>
      <c r="Q151" s="230">
        <f>ROUND(I151*H151,2)</f>
        <v>0</v>
      </c>
      <c r="R151" s="230">
        <f>ROUND(J151*H151,2)</f>
        <v>0</v>
      </c>
      <c r="S151" s="90"/>
      <c r="T151" s="231">
        <f>S151*H151</f>
        <v>0</v>
      </c>
      <c r="U151" s="231">
        <v>0</v>
      </c>
      <c r="V151" s="231">
        <f>U151*H151</f>
        <v>0</v>
      </c>
      <c r="W151" s="231">
        <v>0</v>
      </c>
      <c r="X151" s="232">
        <f>W151*H151</f>
        <v>0</v>
      </c>
      <c r="Y151" s="37"/>
      <c r="Z151" s="37"/>
      <c r="AA151" s="37"/>
      <c r="AB151" s="37"/>
      <c r="AC151" s="37"/>
      <c r="AD151" s="37"/>
      <c r="AE151" s="37"/>
      <c r="AR151" s="233" t="s">
        <v>159</v>
      </c>
      <c r="AT151" s="233" t="s">
        <v>155</v>
      </c>
      <c r="AU151" s="233" t="s">
        <v>93</v>
      </c>
      <c r="AY151" s="11" t="s">
        <v>160</v>
      </c>
      <c r="BE151" s="149">
        <f>IF(O151="základní",K151,0)</f>
        <v>0</v>
      </c>
      <c r="BF151" s="149">
        <f>IF(O151="snížená",K151,0)</f>
        <v>0</v>
      </c>
      <c r="BG151" s="149">
        <f>IF(O151="zákl. přenesená",K151,0)</f>
        <v>0</v>
      </c>
      <c r="BH151" s="149">
        <f>IF(O151="sníž. přenesená",K151,0)</f>
        <v>0</v>
      </c>
      <c r="BI151" s="149">
        <f>IF(O151="nulová",K151,0)</f>
        <v>0</v>
      </c>
      <c r="BJ151" s="11" t="s">
        <v>100</v>
      </c>
      <c r="BK151" s="149">
        <f>ROUND(P151*H151,2)</f>
        <v>0</v>
      </c>
      <c r="BL151" s="11" t="s">
        <v>161</v>
      </c>
      <c r="BM151" s="233" t="s">
        <v>211</v>
      </c>
    </row>
    <row r="152" s="2" customFormat="1">
      <c r="A152" s="37"/>
      <c r="B152" s="38"/>
      <c r="C152" s="39"/>
      <c r="D152" s="234" t="s">
        <v>163</v>
      </c>
      <c r="E152" s="39"/>
      <c r="F152" s="235" t="s">
        <v>212</v>
      </c>
      <c r="G152" s="39"/>
      <c r="H152" s="39"/>
      <c r="I152" s="204"/>
      <c r="J152" s="204"/>
      <c r="K152" s="39"/>
      <c r="L152" s="39"/>
      <c r="M152" s="40"/>
      <c r="N152" s="236"/>
      <c r="O152" s="237"/>
      <c r="P152" s="90"/>
      <c r="Q152" s="90"/>
      <c r="R152" s="90"/>
      <c r="S152" s="90"/>
      <c r="T152" s="90"/>
      <c r="U152" s="90"/>
      <c r="V152" s="90"/>
      <c r="W152" s="90"/>
      <c r="X152" s="91"/>
      <c r="Y152" s="37"/>
      <c r="Z152" s="37"/>
      <c r="AA152" s="37"/>
      <c r="AB152" s="37"/>
      <c r="AC152" s="37"/>
      <c r="AD152" s="37"/>
      <c r="AE152" s="37"/>
      <c r="AT152" s="11" t="s">
        <v>163</v>
      </c>
      <c r="AU152" s="11" t="s">
        <v>93</v>
      </c>
    </row>
    <row r="153" s="2" customFormat="1" ht="24.15" customHeight="1">
      <c r="A153" s="37"/>
      <c r="B153" s="38"/>
      <c r="C153" s="219" t="s">
        <v>213</v>
      </c>
      <c r="D153" s="219" t="s">
        <v>155</v>
      </c>
      <c r="E153" s="220" t="s">
        <v>214</v>
      </c>
      <c r="F153" s="221" t="s">
        <v>215</v>
      </c>
      <c r="G153" s="222" t="s">
        <v>172</v>
      </c>
      <c r="H153" s="223">
        <v>1</v>
      </c>
      <c r="I153" s="224"/>
      <c r="J153" s="225"/>
      <c r="K153" s="226">
        <f>ROUND(P153*H153,2)</f>
        <v>0</v>
      </c>
      <c r="L153" s="221" t="s">
        <v>1</v>
      </c>
      <c r="M153" s="227"/>
      <c r="N153" s="228" t="s">
        <v>1</v>
      </c>
      <c r="O153" s="229" t="s">
        <v>56</v>
      </c>
      <c r="P153" s="230">
        <f>I153+J153</f>
        <v>0</v>
      </c>
      <c r="Q153" s="230">
        <f>ROUND(I153*H153,2)</f>
        <v>0</v>
      </c>
      <c r="R153" s="230">
        <f>ROUND(J153*H153,2)</f>
        <v>0</v>
      </c>
      <c r="S153" s="90"/>
      <c r="T153" s="231">
        <f>S153*H153</f>
        <v>0</v>
      </c>
      <c r="U153" s="231">
        <v>0</v>
      </c>
      <c r="V153" s="231">
        <f>U153*H153</f>
        <v>0</v>
      </c>
      <c r="W153" s="231">
        <v>0</v>
      </c>
      <c r="X153" s="232">
        <f>W153*H153</f>
        <v>0</v>
      </c>
      <c r="Y153" s="37"/>
      <c r="Z153" s="37"/>
      <c r="AA153" s="37"/>
      <c r="AB153" s="37"/>
      <c r="AC153" s="37"/>
      <c r="AD153" s="37"/>
      <c r="AE153" s="37"/>
      <c r="AR153" s="233" t="s">
        <v>159</v>
      </c>
      <c r="AT153" s="233" t="s">
        <v>155</v>
      </c>
      <c r="AU153" s="233" t="s">
        <v>93</v>
      </c>
      <c r="AY153" s="11" t="s">
        <v>160</v>
      </c>
      <c r="BE153" s="149">
        <f>IF(O153="základní",K153,0)</f>
        <v>0</v>
      </c>
      <c r="BF153" s="149">
        <f>IF(O153="snížená",K153,0)</f>
        <v>0</v>
      </c>
      <c r="BG153" s="149">
        <f>IF(O153="zákl. přenesená",K153,0)</f>
        <v>0</v>
      </c>
      <c r="BH153" s="149">
        <f>IF(O153="sníž. přenesená",K153,0)</f>
        <v>0</v>
      </c>
      <c r="BI153" s="149">
        <f>IF(O153="nulová",K153,0)</f>
        <v>0</v>
      </c>
      <c r="BJ153" s="11" t="s">
        <v>100</v>
      </c>
      <c r="BK153" s="149">
        <f>ROUND(P153*H153,2)</f>
        <v>0</v>
      </c>
      <c r="BL153" s="11" t="s">
        <v>161</v>
      </c>
      <c r="BM153" s="233" t="s">
        <v>216</v>
      </c>
    </row>
    <row r="154" s="2" customFormat="1">
      <c r="A154" s="37"/>
      <c r="B154" s="38"/>
      <c r="C154" s="39"/>
      <c r="D154" s="234" t="s">
        <v>163</v>
      </c>
      <c r="E154" s="39"/>
      <c r="F154" s="235" t="s">
        <v>217</v>
      </c>
      <c r="G154" s="39"/>
      <c r="H154" s="39"/>
      <c r="I154" s="204"/>
      <c r="J154" s="204"/>
      <c r="K154" s="39"/>
      <c r="L154" s="39"/>
      <c r="M154" s="40"/>
      <c r="N154" s="236"/>
      <c r="O154" s="237"/>
      <c r="P154" s="90"/>
      <c r="Q154" s="90"/>
      <c r="R154" s="90"/>
      <c r="S154" s="90"/>
      <c r="T154" s="90"/>
      <c r="U154" s="90"/>
      <c r="V154" s="90"/>
      <c r="W154" s="90"/>
      <c r="X154" s="91"/>
      <c r="Y154" s="37"/>
      <c r="Z154" s="37"/>
      <c r="AA154" s="37"/>
      <c r="AB154" s="37"/>
      <c r="AC154" s="37"/>
      <c r="AD154" s="37"/>
      <c r="AE154" s="37"/>
      <c r="AT154" s="11" t="s">
        <v>163</v>
      </c>
      <c r="AU154" s="11" t="s">
        <v>93</v>
      </c>
    </row>
    <row r="155" s="2" customFormat="1" ht="14.4" customHeight="1">
      <c r="A155" s="37"/>
      <c r="B155" s="38"/>
      <c r="C155" s="219" t="s">
        <v>218</v>
      </c>
      <c r="D155" s="219" t="s">
        <v>155</v>
      </c>
      <c r="E155" s="220" t="s">
        <v>219</v>
      </c>
      <c r="F155" s="221" t="s">
        <v>220</v>
      </c>
      <c r="G155" s="222" t="s">
        <v>158</v>
      </c>
      <c r="H155" s="223">
        <v>2</v>
      </c>
      <c r="I155" s="224"/>
      <c r="J155" s="225"/>
      <c r="K155" s="226">
        <f>ROUND(P155*H155,2)</f>
        <v>0</v>
      </c>
      <c r="L155" s="221" t="s">
        <v>1</v>
      </c>
      <c r="M155" s="227"/>
      <c r="N155" s="228" t="s">
        <v>1</v>
      </c>
      <c r="O155" s="229" t="s">
        <v>56</v>
      </c>
      <c r="P155" s="230">
        <f>I155+J155</f>
        <v>0</v>
      </c>
      <c r="Q155" s="230">
        <f>ROUND(I155*H155,2)</f>
        <v>0</v>
      </c>
      <c r="R155" s="230">
        <f>ROUND(J155*H155,2)</f>
        <v>0</v>
      </c>
      <c r="S155" s="90"/>
      <c r="T155" s="231">
        <f>S155*H155</f>
        <v>0</v>
      </c>
      <c r="U155" s="231">
        <v>0</v>
      </c>
      <c r="V155" s="231">
        <f>U155*H155</f>
        <v>0</v>
      </c>
      <c r="W155" s="231">
        <v>0</v>
      </c>
      <c r="X155" s="232">
        <f>W155*H155</f>
        <v>0</v>
      </c>
      <c r="Y155" s="37"/>
      <c r="Z155" s="37"/>
      <c r="AA155" s="37"/>
      <c r="AB155" s="37"/>
      <c r="AC155" s="37"/>
      <c r="AD155" s="37"/>
      <c r="AE155" s="37"/>
      <c r="AR155" s="233" t="s">
        <v>159</v>
      </c>
      <c r="AT155" s="233" t="s">
        <v>155</v>
      </c>
      <c r="AU155" s="233" t="s">
        <v>93</v>
      </c>
      <c r="AY155" s="11" t="s">
        <v>160</v>
      </c>
      <c r="BE155" s="149">
        <f>IF(O155="základní",K155,0)</f>
        <v>0</v>
      </c>
      <c r="BF155" s="149">
        <f>IF(O155="snížená",K155,0)</f>
        <v>0</v>
      </c>
      <c r="BG155" s="149">
        <f>IF(O155="zákl. přenesená",K155,0)</f>
        <v>0</v>
      </c>
      <c r="BH155" s="149">
        <f>IF(O155="sníž. přenesená",K155,0)</f>
        <v>0</v>
      </c>
      <c r="BI155" s="149">
        <f>IF(O155="nulová",K155,0)</f>
        <v>0</v>
      </c>
      <c r="BJ155" s="11" t="s">
        <v>100</v>
      </c>
      <c r="BK155" s="149">
        <f>ROUND(P155*H155,2)</f>
        <v>0</v>
      </c>
      <c r="BL155" s="11" t="s">
        <v>161</v>
      </c>
      <c r="BM155" s="233" t="s">
        <v>221</v>
      </c>
    </row>
    <row r="156" s="2" customFormat="1" ht="24.15" customHeight="1">
      <c r="A156" s="37"/>
      <c r="B156" s="38"/>
      <c r="C156" s="219" t="s">
        <v>222</v>
      </c>
      <c r="D156" s="219" t="s">
        <v>155</v>
      </c>
      <c r="E156" s="220" t="s">
        <v>223</v>
      </c>
      <c r="F156" s="221" t="s">
        <v>224</v>
      </c>
      <c r="G156" s="222" t="s">
        <v>172</v>
      </c>
      <c r="H156" s="223">
        <v>1</v>
      </c>
      <c r="I156" s="224"/>
      <c r="J156" s="225"/>
      <c r="K156" s="226">
        <f>ROUND(P156*H156,2)</f>
        <v>0</v>
      </c>
      <c r="L156" s="221" t="s">
        <v>1</v>
      </c>
      <c r="M156" s="227"/>
      <c r="N156" s="228" t="s">
        <v>1</v>
      </c>
      <c r="O156" s="229" t="s">
        <v>56</v>
      </c>
      <c r="P156" s="230">
        <f>I156+J156</f>
        <v>0</v>
      </c>
      <c r="Q156" s="230">
        <f>ROUND(I156*H156,2)</f>
        <v>0</v>
      </c>
      <c r="R156" s="230">
        <f>ROUND(J156*H156,2)</f>
        <v>0</v>
      </c>
      <c r="S156" s="90"/>
      <c r="T156" s="231">
        <f>S156*H156</f>
        <v>0</v>
      </c>
      <c r="U156" s="231">
        <v>0</v>
      </c>
      <c r="V156" s="231">
        <f>U156*H156</f>
        <v>0</v>
      </c>
      <c r="W156" s="231">
        <v>0</v>
      </c>
      <c r="X156" s="232">
        <f>W156*H156</f>
        <v>0</v>
      </c>
      <c r="Y156" s="37"/>
      <c r="Z156" s="37"/>
      <c r="AA156" s="37"/>
      <c r="AB156" s="37"/>
      <c r="AC156" s="37"/>
      <c r="AD156" s="37"/>
      <c r="AE156" s="37"/>
      <c r="AR156" s="233" t="s">
        <v>159</v>
      </c>
      <c r="AT156" s="233" t="s">
        <v>155</v>
      </c>
      <c r="AU156" s="233" t="s">
        <v>93</v>
      </c>
      <c r="AY156" s="11" t="s">
        <v>160</v>
      </c>
      <c r="BE156" s="149">
        <f>IF(O156="základní",K156,0)</f>
        <v>0</v>
      </c>
      <c r="BF156" s="149">
        <f>IF(O156="snížená",K156,0)</f>
        <v>0</v>
      </c>
      <c r="BG156" s="149">
        <f>IF(O156="zákl. přenesená",K156,0)</f>
        <v>0</v>
      </c>
      <c r="BH156" s="149">
        <f>IF(O156="sníž. přenesená",K156,0)</f>
        <v>0</v>
      </c>
      <c r="BI156" s="149">
        <f>IF(O156="nulová",K156,0)</f>
        <v>0</v>
      </c>
      <c r="BJ156" s="11" t="s">
        <v>100</v>
      </c>
      <c r="BK156" s="149">
        <f>ROUND(P156*H156,2)</f>
        <v>0</v>
      </c>
      <c r="BL156" s="11" t="s">
        <v>161</v>
      </c>
      <c r="BM156" s="233" t="s">
        <v>225</v>
      </c>
    </row>
    <row r="157" s="2" customFormat="1">
      <c r="A157" s="37"/>
      <c r="B157" s="38"/>
      <c r="C157" s="39"/>
      <c r="D157" s="234" t="s">
        <v>163</v>
      </c>
      <c r="E157" s="39"/>
      <c r="F157" s="235" t="s">
        <v>226</v>
      </c>
      <c r="G157" s="39"/>
      <c r="H157" s="39"/>
      <c r="I157" s="204"/>
      <c r="J157" s="204"/>
      <c r="K157" s="39"/>
      <c r="L157" s="39"/>
      <c r="M157" s="40"/>
      <c r="N157" s="236"/>
      <c r="O157" s="237"/>
      <c r="P157" s="90"/>
      <c r="Q157" s="90"/>
      <c r="R157" s="90"/>
      <c r="S157" s="90"/>
      <c r="T157" s="90"/>
      <c r="U157" s="90"/>
      <c r="V157" s="90"/>
      <c r="W157" s="90"/>
      <c r="X157" s="91"/>
      <c r="Y157" s="37"/>
      <c r="Z157" s="37"/>
      <c r="AA157" s="37"/>
      <c r="AB157" s="37"/>
      <c r="AC157" s="37"/>
      <c r="AD157" s="37"/>
      <c r="AE157" s="37"/>
      <c r="AT157" s="11" t="s">
        <v>163</v>
      </c>
      <c r="AU157" s="11" t="s">
        <v>93</v>
      </c>
    </row>
    <row r="158" s="2" customFormat="1" ht="14.4" customHeight="1">
      <c r="A158" s="37"/>
      <c r="B158" s="38"/>
      <c r="C158" s="219" t="s">
        <v>9</v>
      </c>
      <c r="D158" s="219" t="s">
        <v>155</v>
      </c>
      <c r="E158" s="220" t="s">
        <v>227</v>
      </c>
      <c r="F158" s="221" t="s">
        <v>228</v>
      </c>
      <c r="G158" s="222" t="s">
        <v>158</v>
      </c>
      <c r="H158" s="223">
        <v>4</v>
      </c>
      <c r="I158" s="224"/>
      <c r="J158" s="225"/>
      <c r="K158" s="226">
        <f>ROUND(P158*H158,2)</f>
        <v>0</v>
      </c>
      <c r="L158" s="221" t="s">
        <v>1</v>
      </c>
      <c r="M158" s="227"/>
      <c r="N158" s="228" t="s">
        <v>1</v>
      </c>
      <c r="O158" s="229" t="s">
        <v>56</v>
      </c>
      <c r="P158" s="230">
        <f>I158+J158</f>
        <v>0</v>
      </c>
      <c r="Q158" s="230">
        <f>ROUND(I158*H158,2)</f>
        <v>0</v>
      </c>
      <c r="R158" s="230">
        <f>ROUND(J158*H158,2)</f>
        <v>0</v>
      </c>
      <c r="S158" s="90"/>
      <c r="T158" s="231">
        <f>S158*H158</f>
        <v>0</v>
      </c>
      <c r="U158" s="231">
        <v>0</v>
      </c>
      <c r="V158" s="231">
        <f>U158*H158</f>
        <v>0</v>
      </c>
      <c r="W158" s="231">
        <v>0</v>
      </c>
      <c r="X158" s="232">
        <f>W158*H158</f>
        <v>0</v>
      </c>
      <c r="Y158" s="37"/>
      <c r="Z158" s="37"/>
      <c r="AA158" s="37"/>
      <c r="AB158" s="37"/>
      <c r="AC158" s="37"/>
      <c r="AD158" s="37"/>
      <c r="AE158" s="37"/>
      <c r="AR158" s="233" t="s">
        <v>159</v>
      </c>
      <c r="AT158" s="233" t="s">
        <v>155</v>
      </c>
      <c r="AU158" s="233" t="s">
        <v>93</v>
      </c>
      <c r="AY158" s="11" t="s">
        <v>160</v>
      </c>
      <c r="BE158" s="149">
        <f>IF(O158="základní",K158,0)</f>
        <v>0</v>
      </c>
      <c r="BF158" s="149">
        <f>IF(O158="snížená",K158,0)</f>
        <v>0</v>
      </c>
      <c r="BG158" s="149">
        <f>IF(O158="zákl. přenesená",K158,0)</f>
        <v>0</v>
      </c>
      <c r="BH158" s="149">
        <f>IF(O158="sníž. přenesená",K158,0)</f>
        <v>0</v>
      </c>
      <c r="BI158" s="149">
        <f>IF(O158="nulová",K158,0)</f>
        <v>0</v>
      </c>
      <c r="BJ158" s="11" t="s">
        <v>100</v>
      </c>
      <c r="BK158" s="149">
        <f>ROUND(P158*H158,2)</f>
        <v>0</v>
      </c>
      <c r="BL158" s="11" t="s">
        <v>161</v>
      </c>
      <c r="BM158" s="233" t="s">
        <v>229</v>
      </c>
    </row>
    <row r="159" s="2" customFormat="1">
      <c r="A159" s="37"/>
      <c r="B159" s="38"/>
      <c r="C159" s="39"/>
      <c r="D159" s="234" t="s">
        <v>163</v>
      </c>
      <c r="E159" s="39"/>
      <c r="F159" s="235" t="s">
        <v>230</v>
      </c>
      <c r="G159" s="39"/>
      <c r="H159" s="39"/>
      <c r="I159" s="204"/>
      <c r="J159" s="204"/>
      <c r="K159" s="39"/>
      <c r="L159" s="39"/>
      <c r="M159" s="40"/>
      <c r="N159" s="236"/>
      <c r="O159" s="237"/>
      <c r="P159" s="90"/>
      <c r="Q159" s="90"/>
      <c r="R159" s="90"/>
      <c r="S159" s="90"/>
      <c r="T159" s="90"/>
      <c r="U159" s="90"/>
      <c r="V159" s="90"/>
      <c r="W159" s="90"/>
      <c r="X159" s="91"/>
      <c r="Y159" s="37"/>
      <c r="Z159" s="37"/>
      <c r="AA159" s="37"/>
      <c r="AB159" s="37"/>
      <c r="AC159" s="37"/>
      <c r="AD159" s="37"/>
      <c r="AE159" s="37"/>
      <c r="AT159" s="11" t="s">
        <v>163</v>
      </c>
      <c r="AU159" s="11" t="s">
        <v>93</v>
      </c>
    </row>
    <row r="160" s="2" customFormat="1" ht="24.15" customHeight="1">
      <c r="A160" s="37"/>
      <c r="B160" s="38"/>
      <c r="C160" s="219" t="s">
        <v>231</v>
      </c>
      <c r="D160" s="219" t="s">
        <v>155</v>
      </c>
      <c r="E160" s="220" t="s">
        <v>232</v>
      </c>
      <c r="F160" s="221" t="s">
        <v>233</v>
      </c>
      <c r="G160" s="222" t="s">
        <v>172</v>
      </c>
      <c r="H160" s="223">
        <v>6</v>
      </c>
      <c r="I160" s="224"/>
      <c r="J160" s="225"/>
      <c r="K160" s="226">
        <f>ROUND(P160*H160,2)</f>
        <v>0</v>
      </c>
      <c r="L160" s="221" t="s">
        <v>1</v>
      </c>
      <c r="M160" s="227"/>
      <c r="N160" s="228" t="s">
        <v>1</v>
      </c>
      <c r="O160" s="229" t="s">
        <v>56</v>
      </c>
      <c r="P160" s="230">
        <f>I160+J160</f>
        <v>0</v>
      </c>
      <c r="Q160" s="230">
        <f>ROUND(I160*H160,2)</f>
        <v>0</v>
      </c>
      <c r="R160" s="230">
        <f>ROUND(J160*H160,2)</f>
        <v>0</v>
      </c>
      <c r="S160" s="90"/>
      <c r="T160" s="231">
        <f>S160*H160</f>
        <v>0</v>
      </c>
      <c r="U160" s="231">
        <v>0</v>
      </c>
      <c r="V160" s="231">
        <f>U160*H160</f>
        <v>0</v>
      </c>
      <c r="W160" s="231">
        <v>0</v>
      </c>
      <c r="X160" s="232">
        <f>W160*H160</f>
        <v>0</v>
      </c>
      <c r="Y160" s="37"/>
      <c r="Z160" s="37"/>
      <c r="AA160" s="37"/>
      <c r="AB160" s="37"/>
      <c r="AC160" s="37"/>
      <c r="AD160" s="37"/>
      <c r="AE160" s="37"/>
      <c r="AR160" s="233" t="s">
        <v>159</v>
      </c>
      <c r="AT160" s="233" t="s">
        <v>155</v>
      </c>
      <c r="AU160" s="233" t="s">
        <v>93</v>
      </c>
      <c r="AY160" s="11" t="s">
        <v>160</v>
      </c>
      <c r="BE160" s="149">
        <f>IF(O160="základní",K160,0)</f>
        <v>0</v>
      </c>
      <c r="BF160" s="149">
        <f>IF(O160="snížená",K160,0)</f>
        <v>0</v>
      </c>
      <c r="BG160" s="149">
        <f>IF(O160="zákl. přenesená",K160,0)</f>
        <v>0</v>
      </c>
      <c r="BH160" s="149">
        <f>IF(O160="sníž. přenesená",K160,0)</f>
        <v>0</v>
      </c>
      <c r="BI160" s="149">
        <f>IF(O160="nulová",K160,0)</f>
        <v>0</v>
      </c>
      <c r="BJ160" s="11" t="s">
        <v>100</v>
      </c>
      <c r="BK160" s="149">
        <f>ROUND(P160*H160,2)</f>
        <v>0</v>
      </c>
      <c r="BL160" s="11" t="s">
        <v>161</v>
      </c>
      <c r="BM160" s="233" t="s">
        <v>234</v>
      </c>
    </row>
    <row r="161" s="2" customFormat="1">
      <c r="A161" s="37"/>
      <c r="B161" s="38"/>
      <c r="C161" s="39"/>
      <c r="D161" s="234" t="s">
        <v>163</v>
      </c>
      <c r="E161" s="39"/>
      <c r="F161" s="235" t="s">
        <v>235</v>
      </c>
      <c r="G161" s="39"/>
      <c r="H161" s="39"/>
      <c r="I161" s="204"/>
      <c r="J161" s="204"/>
      <c r="K161" s="39"/>
      <c r="L161" s="39"/>
      <c r="M161" s="40"/>
      <c r="N161" s="236"/>
      <c r="O161" s="237"/>
      <c r="P161" s="90"/>
      <c r="Q161" s="90"/>
      <c r="R161" s="90"/>
      <c r="S161" s="90"/>
      <c r="T161" s="90"/>
      <c r="U161" s="90"/>
      <c r="V161" s="90"/>
      <c r="W161" s="90"/>
      <c r="X161" s="91"/>
      <c r="Y161" s="37"/>
      <c r="Z161" s="37"/>
      <c r="AA161" s="37"/>
      <c r="AB161" s="37"/>
      <c r="AC161" s="37"/>
      <c r="AD161" s="37"/>
      <c r="AE161" s="37"/>
      <c r="AT161" s="11" t="s">
        <v>163</v>
      </c>
      <c r="AU161" s="11" t="s">
        <v>93</v>
      </c>
    </row>
    <row r="162" s="2" customFormat="1" ht="14.4" customHeight="1">
      <c r="A162" s="37"/>
      <c r="B162" s="38"/>
      <c r="C162" s="219" t="s">
        <v>236</v>
      </c>
      <c r="D162" s="219" t="s">
        <v>155</v>
      </c>
      <c r="E162" s="220" t="s">
        <v>237</v>
      </c>
      <c r="F162" s="221" t="s">
        <v>238</v>
      </c>
      <c r="G162" s="222" t="s">
        <v>158</v>
      </c>
      <c r="H162" s="223">
        <v>6</v>
      </c>
      <c r="I162" s="224"/>
      <c r="J162" s="225"/>
      <c r="K162" s="226">
        <f>ROUND(P162*H162,2)</f>
        <v>0</v>
      </c>
      <c r="L162" s="221" t="s">
        <v>1</v>
      </c>
      <c r="M162" s="227"/>
      <c r="N162" s="228" t="s">
        <v>1</v>
      </c>
      <c r="O162" s="229" t="s">
        <v>56</v>
      </c>
      <c r="P162" s="230">
        <f>I162+J162</f>
        <v>0</v>
      </c>
      <c r="Q162" s="230">
        <f>ROUND(I162*H162,2)</f>
        <v>0</v>
      </c>
      <c r="R162" s="230">
        <f>ROUND(J162*H162,2)</f>
        <v>0</v>
      </c>
      <c r="S162" s="90"/>
      <c r="T162" s="231">
        <f>S162*H162</f>
        <v>0</v>
      </c>
      <c r="U162" s="231">
        <v>0</v>
      </c>
      <c r="V162" s="231">
        <f>U162*H162</f>
        <v>0</v>
      </c>
      <c r="W162" s="231">
        <v>0</v>
      </c>
      <c r="X162" s="232">
        <f>W162*H162</f>
        <v>0</v>
      </c>
      <c r="Y162" s="37"/>
      <c r="Z162" s="37"/>
      <c r="AA162" s="37"/>
      <c r="AB162" s="37"/>
      <c r="AC162" s="37"/>
      <c r="AD162" s="37"/>
      <c r="AE162" s="37"/>
      <c r="AR162" s="233" t="s">
        <v>159</v>
      </c>
      <c r="AT162" s="233" t="s">
        <v>155</v>
      </c>
      <c r="AU162" s="233" t="s">
        <v>93</v>
      </c>
      <c r="AY162" s="11" t="s">
        <v>160</v>
      </c>
      <c r="BE162" s="149">
        <f>IF(O162="základní",K162,0)</f>
        <v>0</v>
      </c>
      <c r="BF162" s="149">
        <f>IF(O162="snížená",K162,0)</f>
        <v>0</v>
      </c>
      <c r="BG162" s="149">
        <f>IF(O162="zákl. přenesená",K162,0)</f>
        <v>0</v>
      </c>
      <c r="BH162" s="149">
        <f>IF(O162="sníž. přenesená",K162,0)</f>
        <v>0</v>
      </c>
      <c r="BI162" s="149">
        <f>IF(O162="nulová",K162,0)</f>
        <v>0</v>
      </c>
      <c r="BJ162" s="11" t="s">
        <v>100</v>
      </c>
      <c r="BK162" s="149">
        <f>ROUND(P162*H162,2)</f>
        <v>0</v>
      </c>
      <c r="BL162" s="11" t="s">
        <v>161</v>
      </c>
      <c r="BM162" s="233" t="s">
        <v>239</v>
      </c>
    </row>
    <row r="163" s="2" customFormat="1">
      <c r="A163" s="37"/>
      <c r="B163" s="38"/>
      <c r="C163" s="39"/>
      <c r="D163" s="234" t="s">
        <v>163</v>
      </c>
      <c r="E163" s="39"/>
      <c r="F163" s="235" t="s">
        <v>240</v>
      </c>
      <c r="G163" s="39"/>
      <c r="H163" s="39"/>
      <c r="I163" s="204"/>
      <c r="J163" s="204"/>
      <c r="K163" s="39"/>
      <c r="L163" s="39"/>
      <c r="M163" s="40"/>
      <c r="N163" s="236"/>
      <c r="O163" s="237"/>
      <c r="P163" s="90"/>
      <c r="Q163" s="90"/>
      <c r="R163" s="90"/>
      <c r="S163" s="90"/>
      <c r="T163" s="90"/>
      <c r="U163" s="90"/>
      <c r="V163" s="90"/>
      <c r="W163" s="90"/>
      <c r="X163" s="91"/>
      <c r="Y163" s="37"/>
      <c r="Z163" s="37"/>
      <c r="AA163" s="37"/>
      <c r="AB163" s="37"/>
      <c r="AC163" s="37"/>
      <c r="AD163" s="37"/>
      <c r="AE163" s="37"/>
      <c r="AT163" s="11" t="s">
        <v>163</v>
      </c>
      <c r="AU163" s="11" t="s">
        <v>93</v>
      </c>
    </row>
    <row r="164" s="2" customFormat="1" ht="14.4" customHeight="1">
      <c r="A164" s="37"/>
      <c r="B164" s="38"/>
      <c r="C164" s="219" t="s">
        <v>241</v>
      </c>
      <c r="D164" s="219" t="s">
        <v>155</v>
      </c>
      <c r="E164" s="220" t="s">
        <v>242</v>
      </c>
      <c r="F164" s="221" t="s">
        <v>243</v>
      </c>
      <c r="G164" s="222" t="s">
        <v>158</v>
      </c>
      <c r="H164" s="223">
        <v>6</v>
      </c>
      <c r="I164" s="224"/>
      <c r="J164" s="225"/>
      <c r="K164" s="226">
        <f>ROUND(P164*H164,2)</f>
        <v>0</v>
      </c>
      <c r="L164" s="221" t="s">
        <v>1</v>
      </c>
      <c r="M164" s="227"/>
      <c r="N164" s="228" t="s">
        <v>1</v>
      </c>
      <c r="O164" s="229" t="s">
        <v>56</v>
      </c>
      <c r="P164" s="230">
        <f>I164+J164</f>
        <v>0</v>
      </c>
      <c r="Q164" s="230">
        <f>ROUND(I164*H164,2)</f>
        <v>0</v>
      </c>
      <c r="R164" s="230">
        <f>ROUND(J164*H164,2)</f>
        <v>0</v>
      </c>
      <c r="S164" s="90"/>
      <c r="T164" s="231">
        <f>S164*H164</f>
        <v>0</v>
      </c>
      <c r="U164" s="231">
        <v>0</v>
      </c>
      <c r="V164" s="231">
        <f>U164*H164</f>
        <v>0</v>
      </c>
      <c r="W164" s="231">
        <v>0</v>
      </c>
      <c r="X164" s="232">
        <f>W164*H164</f>
        <v>0</v>
      </c>
      <c r="Y164" s="37"/>
      <c r="Z164" s="37"/>
      <c r="AA164" s="37"/>
      <c r="AB164" s="37"/>
      <c r="AC164" s="37"/>
      <c r="AD164" s="37"/>
      <c r="AE164" s="37"/>
      <c r="AR164" s="233" t="s">
        <v>159</v>
      </c>
      <c r="AT164" s="233" t="s">
        <v>155</v>
      </c>
      <c r="AU164" s="233" t="s">
        <v>93</v>
      </c>
      <c r="AY164" s="11" t="s">
        <v>160</v>
      </c>
      <c r="BE164" s="149">
        <f>IF(O164="základní",K164,0)</f>
        <v>0</v>
      </c>
      <c r="BF164" s="149">
        <f>IF(O164="snížená",K164,0)</f>
        <v>0</v>
      </c>
      <c r="BG164" s="149">
        <f>IF(O164="zákl. přenesená",K164,0)</f>
        <v>0</v>
      </c>
      <c r="BH164" s="149">
        <f>IF(O164="sníž. přenesená",K164,0)</f>
        <v>0</v>
      </c>
      <c r="BI164" s="149">
        <f>IF(O164="nulová",K164,0)</f>
        <v>0</v>
      </c>
      <c r="BJ164" s="11" t="s">
        <v>100</v>
      </c>
      <c r="BK164" s="149">
        <f>ROUND(P164*H164,2)</f>
        <v>0</v>
      </c>
      <c r="BL164" s="11" t="s">
        <v>161</v>
      </c>
      <c r="BM164" s="233" t="s">
        <v>244</v>
      </c>
    </row>
    <row r="165" s="2" customFormat="1" ht="14.4" customHeight="1">
      <c r="A165" s="37"/>
      <c r="B165" s="38"/>
      <c r="C165" s="219" t="s">
        <v>245</v>
      </c>
      <c r="D165" s="219" t="s">
        <v>155</v>
      </c>
      <c r="E165" s="220" t="s">
        <v>246</v>
      </c>
      <c r="F165" s="221" t="s">
        <v>247</v>
      </c>
      <c r="G165" s="222" t="s">
        <v>158</v>
      </c>
      <c r="H165" s="223">
        <v>3</v>
      </c>
      <c r="I165" s="224"/>
      <c r="J165" s="225"/>
      <c r="K165" s="226">
        <f>ROUND(P165*H165,2)</f>
        <v>0</v>
      </c>
      <c r="L165" s="221" t="s">
        <v>1</v>
      </c>
      <c r="M165" s="227"/>
      <c r="N165" s="228" t="s">
        <v>1</v>
      </c>
      <c r="O165" s="229" t="s">
        <v>56</v>
      </c>
      <c r="P165" s="230">
        <f>I165+J165</f>
        <v>0</v>
      </c>
      <c r="Q165" s="230">
        <f>ROUND(I165*H165,2)</f>
        <v>0</v>
      </c>
      <c r="R165" s="230">
        <f>ROUND(J165*H165,2)</f>
        <v>0</v>
      </c>
      <c r="S165" s="90"/>
      <c r="T165" s="231">
        <f>S165*H165</f>
        <v>0</v>
      </c>
      <c r="U165" s="231">
        <v>0</v>
      </c>
      <c r="V165" s="231">
        <f>U165*H165</f>
        <v>0</v>
      </c>
      <c r="W165" s="231">
        <v>0</v>
      </c>
      <c r="X165" s="232">
        <f>W165*H165</f>
        <v>0</v>
      </c>
      <c r="Y165" s="37"/>
      <c r="Z165" s="37"/>
      <c r="AA165" s="37"/>
      <c r="AB165" s="37"/>
      <c r="AC165" s="37"/>
      <c r="AD165" s="37"/>
      <c r="AE165" s="37"/>
      <c r="AR165" s="233" t="s">
        <v>159</v>
      </c>
      <c r="AT165" s="233" t="s">
        <v>155</v>
      </c>
      <c r="AU165" s="233" t="s">
        <v>93</v>
      </c>
      <c r="AY165" s="11" t="s">
        <v>160</v>
      </c>
      <c r="BE165" s="149">
        <f>IF(O165="základní",K165,0)</f>
        <v>0</v>
      </c>
      <c r="BF165" s="149">
        <f>IF(O165="snížená",K165,0)</f>
        <v>0</v>
      </c>
      <c r="BG165" s="149">
        <f>IF(O165="zákl. přenesená",K165,0)</f>
        <v>0</v>
      </c>
      <c r="BH165" s="149">
        <f>IF(O165="sníž. přenesená",K165,0)</f>
        <v>0</v>
      </c>
      <c r="BI165" s="149">
        <f>IF(O165="nulová",K165,0)</f>
        <v>0</v>
      </c>
      <c r="BJ165" s="11" t="s">
        <v>100</v>
      </c>
      <c r="BK165" s="149">
        <f>ROUND(P165*H165,2)</f>
        <v>0</v>
      </c>
      <c r="BL165" s="11" t="s">
        <v>161</v>
      </c>
      <c r="BM165" s="233" t="s">
        <v>248</v>
      </c>
    </row>
    <row r="166" s="2" customFormat="1" ht="14.4" customHeight="1">
      <c r="A166" s="37"/>
      <c r="B166" s="38"/>
      <c r="C166" s="219" t="s">
        <v>249</v>
      </c>
      <c r="D166" s="219" t="s">
        <v>155</v>
      </c>
      <c r="E166" s="220" t="s">
        <v>250</v>
      </c>
      <c r="F166" s="221" t="s">
        <v>251</v>
      </c>
      <c r="G166" s="222" t="s">
        <v>158</v>
      </c>
      <c r="H166" s="223">
        <v>1</v>
      </c>
      <c r="I166" s="224"/>
      <c r="J166" s="225"/>
      <c r="K166" s="226">
        <f>ROUND(P166*H166,2)</f>
        <v>0</v>
      </c>
      <c r="L166" s="221" t="s">
        <v>1</v>
      </c>
      <c r="M166" s="227"/>
      <c r="N166" s="228" t="s">
        <v>1</v>
      </c>
      <c r="O166" s="229" t="s">
        <v>56</v>
      </c>
      <c r="P166" s="230">
        <f>I166+J166</f>
        <v>0</v>
      </c>
      <c r="Q166" s="230">
        <f>ROUND(I166*H166,2)</f>
        <v>0</v>
      </c>
      <c r="R166" s="230">
        <f>ROUND(J166*H166,2)</f>
        <v>0</v>
      </c>
      <c r="S166" s="90"/>
      <c r="T166" s="231">
        <f>S166*H166</f>
        <v>0</v>
      </c>
      <c r="U166" s="231">
        <v>0</v>
      </c>
      <c r="V166" s="231">
        <f>U166*H166</f>
        <v>0</v>
      </c>
      <c r="W166" s="231">
        <v>0</v>
      </c>
      <c r="X166" s="232">
        <f>W166*H166</f>
        <v>0</v>
      </c>
      <c r="Y166" s="37"/>
      <c r="Z166" s="37"/>
      <c r="AA166" s="37"/>
      <c r="AB166" s="37"/>
      <c r="AC166" s="37"/>
      <c r="AD166" s="37"/>
      <c r="AE166" s="37"/>
      <c r="AR166" s="233" t="s">
        <v>159</v>
      </c>
      <c r="AT166" s="233" t="s">
        <v>155</v>
      </c>
      <c r="AU166" s="233" t="s">
        <v>93</v>
      </c>
      <c r="AY166" s="11" t="s">
        <v>160</v>
      </c>
      <c r="BE166" s="149">
        <f>IF(O166="základní",K166,0)</f>
        <v>0</v>
      </c>
      <c r="BF166" s="149">
        <f>IF(O166="snížená",K166,0)</f>
        <v>0</v>
      </c>
      <c r="BG166" s="149">
        <f>IF(O166="zákl. přenesená",K166,0)</f>
        <v>0</v>
      </c>
      <c r="BH166" s="149">
        <f>IF(O166="sníž. přenesená",K166,0)</f>
        <v>0</v>
      </c>
      <c r="BI166" s="149">
        <f>IF(O166="nulová",K166,0)</f>
        <v>0</v>
      </c>
      <c r="BJ166" s="11" t="s">
        <v>100</v>
      </c>
      <c r="BK166" s="149">
        <f>ROUND(P166*H166,2)</f>
        <v>0</v>
      </c>
      <c r="BL166" s="11" t="s">
        <v>161</v>
      </c>
      <c r="BM166" s="233" t="s">
        <v>252</v>
      </c>
    </row>
    <row r="167" s="2" customFormat="1">
      <c r="A167" s="37"/>
      <c r="B167" s="38"/>
      <c r="C167" s="39"/>
      <c r="D167" s="234" t="s">
        <v>163</v>
      </c>
      <c r="E167" s="39"/>
      <c r="F167" s="235" t="s">
        <v>253</v>
      </c>
      <c r="G167" s="39"/>
      <c r="H167" s="39"/>
      <c r="I167" s="204"/>
      <c r="J167" s="204"/>
      <c r="K167" s="39"/>
      <c r="L167" s="39"/>
      <c r="M167" s="40"/>
      <c r="N167" s="236"/>
      <c r="O167" s="237"/>
      <c r="P167" s="90"/>
      <c r="Q167" s="90"/>
      <c r="R167" s="90"/>
      <c r="S167" s="90"/>
      <c r="T167" s="90"/>
      <c r="U167" s="90"/>
      <c r="V167" s="90"/>
      <c r="W167" s="90"/>
      <c r="X167" s="91"/>
      <c r="Y167" s="37"/>
      <c r="Z167" s="37"/>
      <c r="AA167" s="37"/>
      <c r="AB167" s="37"/>
      <c r="AC167" s="37"/>
      <c r="AD167" s="37"/>
      <c r="AE167" s="37"/>
      <c r="AT167" s="11" t="s">
        <v>163</v>
      </c>
      <c r="AU167" s="11" t="s">
        <v>93</v>
      </c>
    </row>
    <row r="168" s="2" customFormat="1" ht="14.4" customHeight="1">
      <c r="A168" s="37"/>
      <c r="B168" s="38"/>
      <c r="C168" s="219" t="s">
        <v>8</v>
      </c>
      <c r="D168" s="219" t="s">
        <v>155</v>
      </c>
      <c r="E168" s="220" t="s">
        <v>254</v>
      </c>
      <c r="F168" s="221" t="s">
        <v>255</v>
      </c>
      <c r="G168" s="222" t="s">
        <v>158</v>
      </c>
      <c r="H168" s="223">
        <v>4</v>
      </c>
      <c r="I168" s="224"/>
      <c r="J168" s="225"/>
      <c r="K168" s="226">
        <f>ROUND(P168*H168,2)</f>
        <v>0</v>
      </c>
      <c r="L168" s="221" t="s">
        <v>1</v>
      </c>
      <c r="M168" s="227"/>
      <c r="N168" s="228" t="s">
        <v>1</v>
      </c>
      <c r="O168" s="229" t="s">
        <v>56</v>
      </c>
      <c r="P168" s="230">
        <f>I168+J168</f>
        <v>0</v>
      </c>
      <c r="Q168" s="230">
        <f>ROUND(I168*H168,2)</f>
        <v>0</v>
      </c>
      <c r="R168" s="230">
        <f>ROUND(J168*H168,2)</f>
        <v>0</v>
      </c>
      <c r="S168" s="90"/>
      <c r="T168" s="231">
        <f>S168*H168</f>
        <v>0</v>
      </c>
      <c r="U168" s="231">
        <v>0</v>
      </c>
      <c r="V168" s="231">
        <f>U168*H168</f>
        <v>0</v>
      </c>
      <c r="W168" s="231">
        <v>0</v>
      </c>
      <c r="X168" s="232">
        <f>W168*H168</f>
        <v>0</v>
      </c>
      <c r="Y168" s="37"/>
      <c r="Z168" s="37"/>
      <c r="AA168" s="37"/>
      <c r="AB168" s="37"/>
      <c r="AC168" s="37"/>
      <c r="AD168" s="37"/>
      <c r="AE168" s="37"/>
      <c r="AR168" s="233" t="s">
        <v>159</v>
      </c>
      <c r="AT168" s="233" t="s">
        <v>155</v>
      </c>
      <c r="AU168" s="233" t="s">
        <v>93</v>
      </c>
      <c r="AY168" s="11" t="s">
        <v>160</v>
      </c>
      <c r="BE168" s="149">
        <f>IF(O168="základní",K168,0)</f>
        <v>0</v>
      </c>
      <c r="BF168" s="149">
        <f>IF(O168="snížená",K168,0)</f>
        <v>0</v>
      </c>
      <c r="BG168" s="149">
        <f>IF(O168="zákl. přenesená",K168,0)</f>
        <v>0</v>
      </c>
      <c r="BH168" s="149">
        <f>IF(O168="sníž. přenesená",K168,0)</f>
        <v>0</v>
      </c>
      <c r="BI168" s="149">
        <f>IF(O168="nulová",K168,0)</f>
        <v>0</v>
      </c>
      <c r="BJ168" s="11" t="s">
        <v>100</v>
      </c>
      <c r="BK168" s="149">
        <f>ROUND(P168*H168,2)</f>
        <v>0</v>
      </c>
      <c r="BL168" s="11" t="s">
        <v>161</v>
      </c>
      <c r="BM168" s="233" t="s">
        <v>256</v>
      </c>
    </row>
    <row r="169" s="2" customFormat="1">
      <c r="A169" s="37"/>
      <c r="B169" s="38"/>
      <c r="C169" s="39"/>
      <c r="D169" s="234" t="s">
        <v>163</v>
      </c>
      <c r="E169" s="39"/>
      <c r="F169" s="235" t="s">
        <v>257</v>
      </c>
      <c r="G169" s="39"/>
      <c r="H169" s="39"/>
      <c r="I169" s="204"/>
      <c r="J169" s="204"/>
      <c r="K169" s="39"/>
      <c r="L169" s="39"/>
      <c r="M169" s="40"/>
      <c r="N169" s="236"/>
      <c r="O169" s="237"/>
      <c r="P169" s="90"/>
      <c r="Q169" s="90"/>
      <c r="R169" s="90"/>
      <c r="S169" s="90"/>
      <c r="T169" s="90"/>
      <c r="U169" s="90"/>
      <c r="V169" s="90"/>
      <c r="W169" s="90"/>
      <c r="X169" s="91"/>
      <c r="Y169" s="37"/>
      <c r="Z169" s="37"/>
      <c r="AA169" s="37"/>
      <c r="AB169" s="37"/>
      <c r="AC169" s="37"/>
      <c r="AD169" s="37"/>
      <c r="AE169" s="37"/>
      <c r="AT169" s="11" t="s">
        <v>163</v>
      </c>
      <c r="AU169" s="11" t="s">
        <v>93</v>
      </c>
    </row>
    <row r="170" s="2" customFormat="1" ht="24.15" customHeight="1">
      <c r="A170" s="37"/>
      <c r="B170" s="38"/>
      <c r="C170" s="219" t="s">
        <v>258</v>
      </c>
      <c r="D170" s="219" t="s">
        <v>155</v>
      </c>
      <c r="E170" s="220" t="s">
        <v>259</v>
      </c>
      <c r="F170" s="221" t="s">
        <v>260</v>
      </c>
      <c r="G170" s="222" t="s">
        <v>158</v>
      </c>
      <c r="H170" s="223">
        <v>25</v>
      </c>
      <c r="I170" s="224"/>
      <c r="J170" s="225"/>
      <c r="K170" s="226">
        <f>ROUND(P170*H170,2)</f>
        <v>0</v>
      </c>
      <c r="L170" s="221" t="s">
        <v>1</v>
      </c>
      <c r="M170" s="227"/>
      <c r="N170" s="228" t="s">
        <v>1</v>
      </c>
      <c r="O170" s="229" t="s">
        <v>56</v>
      </c>
      <c r="P170" s="230">
        <f>I170+J170</f>
        <v>0</v>
      </c>
      <c r="Q170" s="230">
        <f>ROUND(I170*H170,2)</f>
        <v>0</v>
      </c>
      <c r="R170" s="230">
        <f>ROUND(J170*H170,2)</f>
        <v>0</v>
      </c>
      <c r="S170" s="90"/>
      <c r="T170" s="231">
        <f>S170*H170</f>
        <v>0</v>
      </c>
      <c r="U170" s="231">
        <v>0</v>
      </c>
      <c r="V170" s="231">
        <f>U170*H170</f>
        <v>0</v>
      </c>
      <c r="W170" s="231">
        <v>0</v>
      </c>
      <c r="X170" s="232">
        <f>W170*H170</f>
        <v>0</v>
      </c>
      <c r="Y170" s="37"/>
      <c r="Z170" s="37"/>
      <c r="AA170" s="37"/>
      <c r="AB170" s="37"/>
      <c r="AC170" s="37"/>
      <c r="AD170" s="37"/>
      <c r="AE170" s="37"/>
      <c r="AR170" s="233" t="s">
        <v>159</v>
      </c>
      <c r="AT170" s="233" t="s">
        <v>155</v>
      </c>
      <c r="AU170" s="233" t="s">
        <v>93</v>
      </c>
      <c r="AY170" s="11" t="s">
        <v>160</v>
      </c>
      <c r="BE170" s="149">
        <f>IF(O170="základní",K170,0)</f>
        <v>0</v>
      </c>
      <c r="BF170" s="149">
        <f>IF(O170="snížená",K170,0)</f>
        <v>0</v>
      </c>
      <c r="BG170" s="149">
        <f>IF(O170="zákl. přenesená",K170,0)</f>
        <v>0</v>
      </c>
      <c r="BH170" s="149">
        <f>IF(O170="sníž. přenesená",K170,0)</f>
        <v>0</v>
      </c>
      <c r="BI170" s="149">
        <f>IF(O170="nulová",K170,0)</f>
        <v>0</v>
      </c>
      <c r="BJ170" s="11" t="s">
        <v>100</v>
      </c>
      <c r="BK170" s="149">
        <f>ROUND(P170*H170,2)</f>
        <v>0</v>
      </c>
      <c r="BL170" s="11" t="s">
        <v>161</v>
      </c>
      <c r="BM170" s="233" t="s">
        <v>261</v>
      </c>
    </row>
    <row r="171" s="2" customFormat="1">
      <c r="A171" s="37"/>
      <c r="B171" s="38"/>
      <c r="C171" s="39"/>
      <c r="D171" s="234" t="s">
        <v>163</v>
      </c>
      <c r="E171" s="39"/>
      <c r="F171" s="235" t="s">
        <v>262</v>
      </c>
      <c r="G171" s="39"/>
      <c r="H171" s="39"/>
      <c r="I171" s="204"/>
      <c r="J171" s="204"/>
      <c r="K171" s="39"/>
      <c r="L171" s="39"/>
      <c r="M171" s="40"/>
      <c r="N171" s="236"/>
      <c r="O171" s="237"/>
      <c r="P171" s="90"/>
      <c r="Q171" s="90"/>
      <c r="R171" s="90"/>
      <c r="S171" s="90"/>
      <c r="T171" s="90"/>
      <c r="U171" s="90"/>
      <c r="V171" s="90"/>
      <c r="W171" s="90"/>
      <c r="X171" s="91"/>
      <c r="Y171" s="37"/>
      <c r="Z171" s="37"/>
      <c r="AA171" s="37"/>
      <c r="AB171" s="37"/>
      <c r="AC171" s="37"/>
      <c r="AD171" s="37"/>
      <c r="AE171" s="37"/>
      <c r="AT171" s="11" t="s">
        <v>163</v>
      </c>
      <c r="AU171" s="11" t="s">
        <v>93</v>
      </c>
    </row>
    <row r="172" s="2" customFormat="1" ht="24.15" customHeight="1">
      <c r="A172" s="37"/>
      <c r="B172" s="38"/>
      <c r="C172" s="219" t="s">
        <v>263</v>
      </c>
      <c r="D172" s="219" t="s">
        <v>155</v>
      </c>
      <c r="E172" s="220" t="s">
        <v>264</v>
      </c>
      <c r="F172" s="221" t="s">
        <v>265</v>
      </c>
      <c r="G172" s="222" t="s">
        <v>158</v>
      </c>
      <c r="H172" s="223">
        <v>3</v>
      </c>
      <c r="I172" s="224"/>
      <c r="J172" s="225"/>
      <c r="K172" s="226">
        <f>ROUND(P172*H172,2)</f>
        <v>0</v>
      </c>
      <c r="L172" s="221" t="s">
        <v>1</v>
      </c>
      <c r="M172" s="227"/>
      <c r="N172" s="228" t="s">
        <v>1</v>
      </c>
      <c r="O172" s="229" t="s">
        <v>56</v>
      </c>
      <c r="P172" s="230">
        <f>I172+J172</f>
        <v>0</v>
      </c>
      <c r="Q172" s="230">
        <f>ROUND(I172*H172,2)</f>
        <v>0</v>
      </c>
      <c r="R172" s="230">
        <f>ROUND(J172*H172,2)</f>
        <v>0</v>
      </c>
      <c r="S172" s="90"/>
      <c r="T172" s="231">
        <f>S172*H172</f>
        <v>0</v>
      </c>
      <c r="U172" s="231">
        <v>0</v>
      </c>
      <c r="V172" s="231">
        <f>U172*H172</f>
        <v>0</v>
      </c>
      <c r="W172" s="231">
        <v>0</v>
      </c>
      <c r="X172" s="232">
        <f>W172*H172</f>
        <v>0</v>
      </c>
      <c r="Y172" s="37"/>
      <c r="Z172" s="37"/>
      <c r="AA172" s="37"/>
      <c r="AB172" s="37"/>
      <c r="AC172" s="37"/>
      <c r="AD172" s="37"/>
      <c r="AE172" s="37"/>
      <c r="AR172" s="233" t="s">
        <v>159</v>
      </c>
      <c r="AT172" s="233" t="s">
        <v>155</v>
      </c>
      <c r="AU172" s="233" t="s">
        <v>93</v>
      </c>
      <c r="AY172" s="11" t="s">
        <v>160</v>
      </c>
      <c r="BE172" s="149">
        <f>IF(O172="základní",K172,0)</f>
        <v>0</v>
      </c>
      <c r="BF172" s="149">
        <f>IF(O172="snížená",K172,0)</f>
        <v>0</v>
      </c>
      <c r="BG172" s="149">
        <f>IF(O172="zákl. přenesená",K172,0)</f>
        <v>0</v>
      </c>
      <c r="BH172" s="149">
        <f>IF(O172="sníž. přenesená",K172,0)</f>
        <v>0</v>
      </c>
      <c r="BI172" s="149">
        <f>IF(O172="nulová",K172,0)</f>
        <v>0</v>
      </c>
      <c r="BJ172" s="11" t="s">
        <v>100</v>
      </c>
      <c r="BK172" s="149">
        <f>ROUND(P172*H172,2)</f>
        <v>0</v>
      </c>
      <c r="BL172" s="11" t="s">
        <v>161</v>
      </c>
      <c r="BM172" s="233" t="s">
        <v>266</v>
      </c>
    </row>
    <row r="173" s="2" customFormat="1">
      <c r="A173" s="37"/>
      <c r="B173" s="38"/>
      <c r="C173" s="39"/>
      <c r="D173" s="234" t="s">
        <v>163</v>
      </c>
      <c r="E173" s="39"/>
      <c r="F173" s="235" t="s">
        <v>267</v>
      </c>
      <c r="G173" s="39"/>
      <c r="H173" s="39"/>
      <c r="I173" s="204"/>
      <c r="J173" s="204"/>
      <c r="K173" s="39"/>
      <c r="L173" s="39"/>
      <c r="M173" s="40"/>
      <c r="N173" s="236"/>
      <c r="O173" s="237"/>
      <c r="P173" s="90"/>
      <c r="Q173" s="90"/>
      <c r="R173" s="90"/>
      <c r="S173" s="90"/>
      <c r="T173" s="90"/>
      <c r="U173" s="90"/>
      <c r="V173" s="90"/>
      <c r="W173" s="90"/>
      <c r="X173" s="91"/>
      <c r="Y173" s="37"/>
      <c r="Z173" s="37"/>
      <c r="AA173" s="37"/>
      <c r="AB173" s="37"/>
      <c r="AC173" s="37"/>
      <c r="AD173" s="37"/>
      <c r="AE173" s="37"/>
      <c r="AT173" s="11" t="s">
        <v>163</v>
      </c>
      <c r="AU173" s="11" t="s">
        <v>93</v>
      </c>
    </row>
    <row r="174" s="2" customFormat="1" ht="14.4" customHeight="1">
      <c r="A174" s="37"/>
      <c r="B174" s="38"/>
      <c r="C174" s="219" t="s">
        <v>268</v>
      </c>
      <c r="D174" s="219" t="s">
        <v>155</v>
      </c>
      <c r="E174" s="220" t="s">
        <v>269</v>
      </c>
      <c r="F174" s="221" t="s">
        <v>270</v>
      </c>
      <c r="G174" s="222" t="s">
        <v>158</v>
      </c>
      <c r="H174" s="223">
        <v>3</v>
      </c>
      <c r="I174" s="224"/>
      <c r="J174" s="225"/>
      <c r="K174" s="226">
        <f>ROUND(P174*H174,2)</f>
        <v>0</v>
      </c>
      <c r="L174" s="221" t="s">
        <v>1</v>
      </c>
      <c r="M174" s="227"/>
      <c r="N174" s="228" t="s">
        <v>1</v>
      </c>
      <c r="O174" s="229" t="s">
        <v>56</v>
      </c>
      <c r="P174" s="230">
        <f>I174+J174</f>
        <v>0</v>
      </c>
      <c r="Q174" s="230">
        <f>ROUND(I174*H174,2)</f>
        <v>0</v>
      </c>
      <c r="R174" s="230">
        <f>ROUND(J174*H174,2)</f>
        <v>0</v>
      </c>
      <c r="S174" s="90"/>
      <c r="T174" s="231">
        <f>S174*H174</f>
        <v>0</v>
      </c>
      <c r="U174" s="231">
        <v>0</v>
      </c>
      <c r="V174" s="231">
        <f>U174*H174</f>
        <v>0</v>
      </c>
      <c r="W174" s="231">
        <v>0</v>
      </c>
      <c r="X174" s="232">
        <f>W174*H174</f>
        <v>0</v>
      </c>
      <c r="Y174" s="37"/>
      <c r="Z174" s="37"/>
      <c r="AA174" s="37"/>
      <c r="AB174" s="37"/>
      <c r="AC174" s="37"/>
      <c r="AD174" s="37"/>
      <c r="AE174" s="37"/>
      <c r="AR174" s="233" t="s">
        <v>159</v>
      </c>
      <c r="AT174" s="233" t="s">
        <v>155</v>
      </c>
      <c r="AU174" s="233" t="s">
        <v>93</v>
      </c>
      <c r="AY174" s="11" t="s">
        <v>160</v>
      </c>
      <c r="BE174" s="149">
        <f>IF(O174="základní",K174,0)</f>
        <v>0</v>
      </c>
      <c r="BF174" s="149">
        <f>IF(O174="snížená",K174,0)</f>
        <v>0</v>
      </c>
      <c r="BG174" s="149">
        <f>IF(O174="zákl. přenesená",K174,0)</f>
        <v>0</v>
      </c>
      <c r="BH174" s="149">
        <f>IF(O174="sníž. přenesená",K174,0)</f>
        <v>0</v>
      </c>
      <c r="BI174" s="149">
        <f>IF(O174="nulová",K174,0)</f>
        <v>0</v>
      </c>
      <c r="BJ174" s="11" t="s">
        <v>100</v>
      </c>
      <c r="BK174" s="149">
        <f>ROUND(P174*H174,2)</f>
        <v>0</v>
      </c>
      <c r="BL174" s="11" t="s">
        <v>161</v>
      </c>
      <c r="BM174" s="233" t="s">
        <v>271</v>
      </c>
    </row>
    <row r="175" s="2" customFormat="1">
      <c r="A175" s="37"/>
      <c r="B175" s="38"/>
      <c r="C175" s="39"/>
      <c r="D175" s="234" t="s">
        <v>163</v>
      </c>
      <c r="E175" s="39"/>
      <c r="F175" s="235" t="s">
        <v>272</v>
      </c>
      <c r="G175" s="39"/>
      <c r="H175" s="39"/>
      <c r="I175" s="204"/>
      <c r="J175" s="204"/>
      <c r="K175" s="39"/>
      <c r="L175" s="39"/>
      <c r="M175" s="40"/>
      <c r="N175" s="236"/>
      <c r="O175" s="237"/>
      <c r="P175" s="90"/>
      <c r="Q175" s="90"/>
      <c r="R175" s="90"/>
      <c r="S175" s="90"/>
      <c r="T175" s="90"/>
      <c r="U175" s="90"/>
      <c r="V175" s="90"/>
      <c r="W175" s="90"/>
      <c r="X175" s="91"/>
      <c r="Y175" s="37"/>
      <c r="Z175" s="37"/>
      <c r="AA175" s="37"/>
      <c r="AB175" s="37"/>
      <c r="AC175" s="37"/>
      <c r="AD175" s="37"/>
      <c r="AE175" s="37"/>
      <c r="AT175" s="11" t="s">
        <v>163</v>
      </c>
      <c r="AU175" s="11" t="s">
        <v>93</v>
      </c>
    </row>
    <row r="176" s="2" customFormat="1" ht="14.4" customHeight="1">
      <c r="A176" s="37"/>
      <c r="B176" s="38"/>
      <c r="C176" s="219" t="s">
        <v>273</v>
      </c>
      <c r="D176" s="219" t="s">
        <v>155</v>
      </c>
      <c r="E176" s="220" t="s">
        <v>274</v>
      </c>
      <c r="F176" s="221" t="s">
        <v>275</v>
      </c>
      <c r="G176" s="222" t="s">
        <v>158</v>
      </c>
      <c r="H176" s="223">
        <v>3</v>
      </c>
      <c r="I176" s="224"/>
      <c r="J176" s="225"/>
      <c r="K176" s="226">
        <f>ROUND(P176*H176,2)</f>
        <v>0</v>
      </c>
      <c r="L176" s="221" t="s">
        <v>1</v>
      </c>
      <c r="M176" s="227"/>
      <c r="N176" s="228" t="s">
        <v>1</v>
      </c>
      <c r="O176" s="229" t="s">
        <v>56</v>
      </c>
      <c r="P176" s="230">
        <f>I176+J176</f>
        <v>0</v>
      </c>
      <c r="Q176" s="230">
        <f>ROUND(I176*H176,2)</f>
        <v>0</v>
      </c>
      <c r="R176" s="230">
        <f>ROUND(J176*H176,2)</f>
        <v>0</v>
      </c>
      <c r="S176" s="90"/>
      <c r="T176" s="231">
        <f>S176*H176</f>
        <v>0</v>
      </c>
      <c r="U176" s="231">
        <v>0</v>
      </c>
      <c r="V176" s="231">
        <f>U176*H176</f>
        <v>0</v>
      </c>
      <c r="W176" s="231">
        <v>0</v>
      </c>
      <c r="X176" s="232">
        <f>W176*H176</f>
        <v>0</v>
      </c>
      <c r="Y176" s="37"/>
      <c r="Z176" s="37"/>
      <c r="AA176" s="37"/>
      <c r="AB176" s="37"/>
      <c r="AC176" s="37"/>
      <c r="AD176" s="37"/>
      <c r="AE176" s="37"/>
      <c r="AR176" s="233" t="s">
        <v>159</v>
      </c>
      <c r="AT176" s="233" t="s">
        <v>155</v>
      </c>
      <c r="AU176" s="233" t="s">
        <v>93</v>
      </c>
      <c r="AY176" s="11" t="s">
        <v>160</v>
      </c>
      <c r="BE176" s="149">
        <f>IF(O176="základní",K176,0)</f>
        <v>0</v>
      </c>
      <c r="BF176" s="149">
        <f>IF(O176="snížená",K176,0)</f>
        <v>0</v>
      </c>
      <c r="BG176" s="149">
        <f>IF(O176="zákl. přenesená",K176,0)</f>
        <v>0</v>
      </c>
      <c r="BH176" s="149">
        <f>IF(O176="sníž. přenesená",K176,0)</f>
        <v>0</v>
      </c>
      <c r="BI176" s="149">
        <f>IF(O176="nulová",K176,0)</f>
        <v>0</v>
      </c>
      <c r="BJ176" s="11" t="s">
        <v>100</v>
      </c>
      <c r="BK176" s="149">
        <f>ROUND(P176*H176,2)</f>
        <v>0</v>
      </c>
      <c r="BL176" s="11" t="s">
        <v>161</v>
      </c>
      <c r="BM176" s="233" t="s">
        <v>276</v>
      </c>
    </row>
    <row r="177" s="2" customFormat="1">
      <c r="A177" s="37"/>
      <c r="B177" s="38"/>
      <c r="C177" s="39"/>
      <c r="D177" s="234" t="s">
        <v>163</v>
      </c>
      <c r="E177" s="39"/>
      <c r="F177" s="235" t="s">
        <v>277</v>
      </c>
      <c r="G177" s="39"/>
      <c r="H177" s="39"/>
      <c r="I177" s="204"/>
      <c r="J177" s="204"/>
      <c r="K177" s="39"/>
      <c r="L177" s="39"/>
      <c r="M177" s="40"/>
      <c r="N177" s="236"/>
      <c r="O177" s="237"/>
      <c r="P177" s="90"/>
      <c r="Q177" s="90"/>
      <c r="R177" s="90"/>
      <c r="S177" s="90"/>
      <c r="T177" s="90"/>
      <c r="U177" s="90"/>
      <c r="V177" s="90"/>
      <c r="W177" s="90"/>
      <c r="X177" s="91"/>
      <c r="Y177" s="37"/>
      <c r="Z177" s="37"/>
      <c r="AA177" s="37"/>
      <c r="AB177" s="37"/>
      <c r="AC177" s="37"/>
      <c r="AD177" s="37"/>
      <c r="AE177" s="37"/>
      <c r="AT177" s="11" t="s">
        <v>163</v>
      </c>
      <c r="AU177" s="11" t="s">
        <v>93</v>
      </c>
    </row>
    <row r="178" s="2" customFormat="1" ht="14.4" customHeight="1">
      <c r="A178" s="37"/>
      <c r="B178" s="38"/>
      <c r="C178" s="219" t="s">
        <v>278</v>
      </c>
      <c r="D178" s="219" t="s">
        <v>155</v>
      </c>
      <c r="E178" s="220" t="s">
        <v>279</v>
      </c>
      <c r="F178" s="221" t="s">
        <v>280</v>
      </c>
      <c r="G178" s="222" t="s">
        <v>158</v>
      </c>
      <c r="H178" s="223">
        <v>1</v>
      </c>
      <c r="I178" s="224"/>
      <c r="J178" s="225"/>
      <c r="K178" s="226">
        <f>ROUND(P178*H178,2)</f>
        <v>0</v>
      </c>
      <c r="L178" s="221" t="s">
        <v>1</v>
      </c>
      <c r="M178" s="227"/>
      <c r="N178" s="228" t="s">
        <v>1</v>
      </c>
      <c r="O178" s="229" t="s">
        <v>56</v>
      </c>
      <c r="P178" s="230">
        <f>I178+J178</f>
        <v>0</v>
      </c>
      <c r="Q178" s="230">
        <f>ROUND(I178*H178,2)</f>
        <v>0</v>
      </c>
      <c r="R178" s="230">
        <f>ROUND(J178*H178,2)</f>
        <v>0</v>
      </c>
      <c r="S178" s="90"/>
      <c r="T178" s="231">
        <f>S178*H178</f>
        <v>0</v>
      </c>
      <c r="U178" s="231">
        <v>0</v>
      </c>
      <c r="V178" s="231">
        <f>U178*H178</f>
        <v>0</v>
      </c>
      <c r="W178" s="231">
        <v>0</v>
      </c>
      <c r="X178" s="232">
        <f>W178*H178</f>
        <v>0</v>
      </c>
      <c r="Y178" s="37"/>
      <c r="Z178" s="37"/>
      <c r="AA178" s="37"/>
      <c r="AB178" s="37"/>
      <c r="AC178" s="37"/>
      <c r="AD178" s="37"/>
      <c r="AE178" s="37"/>
      <c r="AR178" s="233" t="s">
        <v>159</v>
      </c>
      <c r="AT178" s="233" t="s">
        <v>155</v>
      </c>
      <c r="AU178" s="233" t="s">
        <v>93</v>
      </c>
      <c r="AY178" s="11" t="s">
        <v>160</v>
      </c>
      <c r="BE178" s="149">
        <f>IF(O178="základní",K178,0)</f>
        <v>0</v>
      </c>
      <c r="BF178" s="149">
        <f>IF(O178="snížená",K178,0)</f>
        <v>0</v>
      </c>
      <c r="BG178" s="149">
        <f>IF(O178="zákl. přenesená",K178,0)</f>
        <v>0</v>
      </c>
      <c r="BH178" s="149">
        <f>IF(O178="sníž. přenesená",K178,0)</f>
        <v>0</v>
      </c>
      <c r="BI178" s="149">
        <f>IF(O178="nulová",K178,0)</f>
        <v>0</v>
      </c>
      <c r="BJ178" s="11" t="s">
        <v>100</v>
      </c>
      <c r="BK178" s="149">
        <f>ROUND(P178*H178,2)</f>
        <v>0</v>
      </c>
      <c r="BL178" s="11" t="s">
        <v>161</v>
      </c>
      <c r="BM178" s="233" t="s">
        <v>281</v>
      </c>
    </row>
    <row r="179" s="2" customFormat="1">
      <c r="A179" s="37"/>
      <c r="B179" s="38"/>
      <c r="C179" s="39"/>
      <c r="D179" s="234" t="s">
        <v>163</v>
      </c>
      <c r="E179" s="39"/>
      <c r="F179" s="235" t="s">
        <v>282</v>
      </c>
      <c r="G179" s="39"/>
      <c r="H179" s="39"/>
      <c r="I179" s="204"/>
      <c r="J179" s="204"/>
      <c r="K179" s="39"/>
      <c r="L179" s="39"/>
      <c r="M179" s="40"/>
      <c r="N179" s="236"/>
      <c r="O179" s="237"/>
      <c r="P179" s="90"/>
      <c r="Q179" s="90"/>
      <c r="R179" s="90"/>
      <c r="S179" s="90"/>
      <c r="T179" s="90"/>
      <c r="U179" s="90"/>
      <c r="V179" s="90"/>
      <c r="W179" s="90"/>
      <c r="X179" s="91"/>
      <c r="Y179" s="37"/>
      <c r="Z179" s="37"/>
      <c r="AA179" s="37"/>
      <c r="AB179" s="37"/>
      <c r="AC179" s="37"/>
      <c r="AD179" s="37"/>
      <c r="AE179" s="37"/>
      <c r="AT179" s="11" t="s">
        <v>163</v>
      </c>
      <c r="AU179" s="11" t="s">
        <v>93</v>
      </c>
    </row>
    <row r="180" s="2" customFormat="1" ht="14.4" customHeight="1">
      <c r="A180" s="37"/>
      <c r="B180" s="38"/>
      <c r="C180" s="219" t="s">
        <v>283</v>
      </c>
      <c r="D180" s="219" t="s">
        <v>155</v>
      </c>
      <c r="E180" s="220" t="s">
        <v>284</v>
      </c>
      <c r="F180" s="221" t="s">
        <v>285</v>
      </c>
      <c r="G180" s="222" t="s">
        <v>158</v>
      </c>
      <c r="H180" s="223">
        <v>1</v>
      </c>
      <c r="I180" s="224"/>
      <c r="J180" s="225"/>
      <c r="K180" s="226">
        <f>ROUND(P180*H180,2)</f>
        <v>0</v>
      </c>
      <c r="L180" s="221" t="s">
        <v>1</v>
      </c>
      <c r="M180" s="227"/>
      <c r="N180" s="228" t="s">
        <v>1</v>
      </c>
      <c r="O180" s="229" t="s">
        <v>56</v>
      </c>
      <c r="P180" s="230">
        <f>I180+J180</f>
        <v>0</v>
      </c>
      <c r="Q180" s="230">
        <f>ROUND(I180*H180,2)</f>
        <v>0</v>
      </c>
      <c r="R180" s="230">
        <f>ROUND(J180*H180,2)</f>
        <v>0</v>
      </c>
      <c r="S180" s="90"/>
      <c r="T180" s="231">
        <f>S180*H180</f>
        <v>0</v>
      </c>
      <c r="U180" s="231">
        <v>0</v>
      </c>
      <c r="V180" s="231">
        <f>U180*H180</f>
        <v>0</v>
      </c>
      <c r="W180" s="231">
        <v>0</v>
      </c>
      <c r="X180" s="232">
        <f>W180*H180</f>
        <v>0</v>
      </c>
      <c r="Y180" s="37"/>
      <c r="Z180" s="37"/>
      <c r="AA180" s="37"/>
      <c r="AB180" s="37"/>
      <c r="AC180" s="37"/>
      <c r="AD180" s="37"/>
      <c r="AE180" s="37"/>
      <c r="AR180" s="233" t="s">
        <v>159</v>
      </c>
      <c r="AT180" s="233" t="s">
        <v>155</v>
      </c>
      <c r="AU180" s="233" t="s">
        <v>93</v>
      </c>
      <c r="AY180" s="11" t="s">
        <v>160</v>
      </c>
      <c r="BE180" s="149">
        <f>IF(O180="základní",K180,0)</f>
        <v>0</v>
      </c>
      <c r="BF180" s="149">
        <f>IF(O180="snížená",K180,0)</f>
        <v>0</v>
      </c>
      <c r="BG180" s="149">
        <f>IF(O180="zákl. přenesená",K180,0)</f>
        <v>0</v>
      </c>
      <c r="BH180" s="149">
        <f>IF(O180="sníž. přenesená",K180,0)</f>
        <v>0</v>
      </c>
      <c r="BI180" s="149">
        <f>IF(O180="nulová",K180,0)</f>
        <v>0</v>
      </c>
      <c r="BJ180" s="11" t="s">
        <v>100</v>
      </c>
      <c r="BK180" s="149">
        <f>ROUND(P180*H180,2)</f>
        <v>0</v>
      </c>
      <c r="BL180" s="11" t="s">
        <v>161</v>
      </c>
      <c r="BM180" s="233" t="s">
        <v>286</v>
      </c>
    </row>
    <row r="181" s="2" customFormat="1">
      <c r="A181" s="37"/>
      <c r="B181" s="38"/>
      <c r="C181" s="39"/>
      <c r="D181" s="234" t="s">
        <v>163</v>
      </c>
      <c r="E181" s="39"/>
      <c r="F181" s="235" t="s">
        <v>287</v>
      </c>
      <c r="G181" s="39"/>
      <c r="H181" s="39"/>
      <c r="I181" s="204"/>
      <c r="J181" s="204"/>
      <c r="K181" s="39"/>
      <c r="L181" s="39"/>
      <c r="M181" s="40"/>
      <c r="N181" s="236"/>
      <c r="O181" s="237"/>
      <c r="P181" s="90"/>
      <c r="Q181" s="90"/>
      <c r="R181" s="90"/>
      <c r="S181" s="90"/>
      <c r="T181" s="90"/>
      <c r="U181" s="90"/>
      <c r="V181" s="90"/>
      <c r="W181" s="90"/>
      <c r="X181" s="91"/>
      <c r="Y181" s="37"/>
      <c r="Z181" s="37"/>
      <c r="AA181" s="37"/>
      <c r="AB181" s="37"/>
      <c r="AC181" s="37"/>
      <c r="AD181" s="37"/>
      <c r="AE181" s="37"/>
      <c r="AT181" s="11" t="s">
        <v>163</v>
      </c>
      <c r="AU181" s="11" t="s">
        <v>93</v>
      </c>
    </row>
    <row r="182" s="2" customFormat="1" ht="14.4" customHeight="1">
      <c r="A182" s="37"/>
      <c r="B182" s="38"/>
      <c r="C182" s="219" t="s">
        <v>288</v>
      </c>
      <c r="D182" s="219" t="s">
        <v>155</v>
      </c>
      <c r="E182" s="220" t="s">
        <v>289</v>
      </c>
      <c r="F182" s="221" t="s">
        <v>290</v>
      </c>
      <c r="G182" s="222" t="s">
        <v>158</v>
      </c>
      <c r="H182" s="223">
        <v>1</v>
      </c>
      <c r="I182" s="224"/>
      <c r="J182" s="225"/>
      <c r="K182" s="226">
        <f>ROUND(P182*H182,2)</f>
        <v>0</v>
      </c>
      <c r="L182" s="221" t="s">
        <v>1</v>
      </c>
      <c r="M182" s="227"/>
      <c r="N182" s="228" t="s">
        <v>1</v>
      </c>
      <c r="O182" s="229" t="s">
        <v>56</v>
      </c>
      <c r="P182" s="230">
        <f>I182+J182</f>
        <v>0</v>
      </c>
      <c r="Q182" s="230">
        <f>ROUND(I182*H182,2)</f>
        <v>0</v>
      </c>
      <c r="R182" s="230">
        <f>ROUND(J182*H182,2)</f>
        <v>0</v>
      </c>
      <c r="S182" s="90"/>
      <c r="T182" s="231">
        <f>S182*H182</f>
        <v>0</v>
      </c>
      <c r="U182" s="231">
        <v>0</v>
      </c>
      <c r="V182" s="231">
        <f>U182*H182</f>
        <v>0</v>
      </c>
      <c r="W182" s="231">
        <v>0</v>
      </c>
      <c r="X182" s="232">
        <f>W182*H182</f>
        <v>0</v>
      </c>
      <c r="Y182" s="37"/>
      <c r="Z182" s="37"/>
      <c r="AA182" s="37"/>
      <c r="AB182" s="37"/>
      <c r="AC182" s="37"/>
      <c r="AD182" s="37"/>
      <c r="AE182" s="37"/>
      <c r="AR182" s="233" t="s">
        <v>159</v>
      </c>
      <c r="AT182" s="233" t="s">
        <v>155</v>
      </c>
      <c r="AU182" s="233" t="s">
        <v>93</v>
      </c>
      <c r="AY182" s="11" t="s">
        <v>160</v>
      </c>
      <c r="BE182" s="149">
        <f>IF(O182="základní",K182,0)</f>
        <v>0</v>
      </c>
      <c r="BF182" s="149">
        <f>IF(O182="snížená",K182,0)</f>
        <v>0</v>
      </c>
      <c r="BG182" s="149">
        <f>IF(O182="zákl. přenesená",K182,0)</f>
        <v>0</v>
      </c>
      <c r="BH182" s="149">
        <f>IF(O182="sníž. přenesená",K182,0)</f>
        <v>0</v>
      </c>
      <c r="BI182" s="149">
        <f>IF(O182="nulová",K182,0)</f>
        <v>0</v>
      </c>
      <c r="BJ182" s="11" t="s">
        <v>100</v>
      </c>
      <c r="BK182" s="149">
        <f>ROUND(P182*H182,2)</f>
        <v>0</v>
      </c>
      <c r="BL182" s="11" t="s">
        <v>161</v>
      </c>
      <c r="BM182" s="233" t="s">
        <v>291</v>
      </c>
    </row>
    <row r="183" s="2" customFormat="1">
      <c r="A183" s="37"/>
      <c r="B183" s="38"/>
      <c r="C183" s="39"/>
      <c r="D183" s="234" t="s">
        <v>163</v>
      </c>
      <c r="E183" s="39"/>
      <c r="F183" s="235" t="s">
        <v>292</v>
      </c>
      <c r="G183" s="39"/>
      <c r="H183" s="39"/>
      <c r="I183" s="204"/>
      <c r="J183" s="204"/>
      <c r="K183" s="39"/>
      <c r="L183" s="39"/>
      <c r="M183" s="40"/>
      <c r="N183" s="236"/>
      <c r="O183" s="237"/>
      <c r="P183" s="90"/>
      <c r="Q183" s="90"/>
      <c r="R183" s="90"/>
      <c r="S183" s="90"/>
      <c r="T183" s="90"/>
      <c r="U183" s="90"/>
      <c r="V183" s="90"/>
      <c r="W183" s="90"/>
      <c r="X183" s="91"/>
      <c r="Y183" s="37"/>
      <c r="Z183" s="37"/>
      <c r="AA183" s="37"/>
      <c r="AB183" s="37"/>
      <c r="AC183" s="37"/>
      <c r="AD183" s="37"/>
      <c r="AE183" s="37"/>
      <c r="AT183" s="11" t="s">
        <v>163</v>
      </c>
      <c r="AU183" s="11" t="s">
        <v>93</v>
      </c>
    </row>
    <row r="184" s="2" customFormat="1" ht="24.15" customHeight="1">
      <c r="A184" s="37"/>
      <c r="B184" s="38"/>
      <c r="C184" s="219" t="s">
        <v>293</v>
      </c>
      <c r="D184" s="219" t="s">
        <v>155</v>
      </c>
      <c r="E184" s="220" t="s">
        <v>294</v>
      </c>
      <c r="F184" s="221" t="s">
        <v>295</v>
      </c>
      <c r="G184" s="222" t="s">
        <v>172</v>
      </c>
      <c r="H184" s="223">
        <v>1</v>
      </c>
      <c r="I184" s="224"/>
      <c r="J184" s="225"/>
      <c r="K184" s="226">
        <f>ROUND(P184*H184,2)</f>
        <v>0</v>
      </c>
      <c r="L184" s="221" t="s">
        <v>1</v>
      </c>
      <c r="M184" s="227"/>
      <c r="N184" s="228" t="s">
        <v>1</v>
      </c>
      <c r="O184" s="229" t="s">
        <v>56</v>
      </c>
      <c r="P184" s="230">
        <f>I184+J184</f>
        <v>0</v>
      </c>
      <c r="Q184" s="230">
        <f>ROUND(I184*H184,2)</f>
        <v>0</v>
      </c>
      <c r="R184" s="230">
        <f>ROUND(J184*H184,2)</f>
        <v>0</v>
      </c>
      <c r="S184" s="90"/>
      <c r="T184" s="231">
        <f>S184*H184</f>
        <v>0</v>
      </c>
      <c r="U184" s="231">
        <v>0</v>
      </c>
      <c r="V184" s="231">
        <f>U184*H184</f>
        <v>0</v>
      </c>
      <c r="W184" s="231">
        <v>0</v>
      </c>
      <c r="X184" s="232">
        <f>W184*H184</f>
        <v>0</v>
      </c>
      <c r="Y184" s="37"/>
      <c r="Z184" s="37"/>
      <c r="AA184" s="37"/>
      <c r="AB184" s="37"/>
      <c r="AC184" s="37"/>
      <c r="AD184" s="37"/>
      <c r="AE184" s="37"/>
      <c r="AR184" s="233" t="s">
        <v>159</v>
      </c>
      <c r="AT184" s="233" t="s">
        <v>155</v>
      </c>
      <c r="AU184" s="233" t="s">
        <v>93</v>
      </c>
      <c r="AY184" s="11" t="s">
        <v>160</v>
      </c>
      <c r="BE184" s="149">
        <f>IF(O184="základní",K184,0)</f>
        <v>0</v>
      </c>
      <c r="BF184" s="149">
        <f>IF(O184="snížená",K184,0)</f>
        <v>0</v>
      </c>
      <c r="BG184" s="149">
        <f>IF(O184="zákl. přenesená",K184,0)</f>
        <v>0</v>
      </c>
      <c r="BH184" s="149">
        <f>IF(O184="sníž. přenesená",K184,0)</f>
        <v>0</v>
      </c>
      <c r="BI184" s="149">
        <f>IF(O184="nulová",K184,0)</f>
        <v>0</v>
      </c>
      <c r="BJ184" s="11" t="s">
        <v>100</v>
      </c>
      <c r="BK184" s="149">
        <f>ROUND(P184*H184,2)</f>
        <v>0</v>
      </c>
      <c r="BL184" s="11" t="s">
        <v>161</v>
      </c>
      <c r="BM184" s="233" t="s">
        <v>296</v>
      </c>
    </row>
    <row r="185" s="2" customFormat="1">
      <c r="A185" s="37"/>
      <c r="B185" s="38"/>
      <c r="C185" s="39"/>
      <c r="D185" s="234" t="s">
        <v>163</v>
      </c>
      <c r="E185" s="39"/>
      <c r="F185" s="235" t="s">
        <v>297</v>
      </c>
      <c r="G185" s="39"/>
      <c r="H185" s="39"/>
      <c r="I185" s="204"/>
      <c r="J185" s="204"/>
      <c r="K185" s="39"/>
      <c r="L185" s="39"/>
      <c r="M185" s="40"/>
      <c r="N185" s="236"/>
      <c r="O185" s="237"/>
      <c r="P185" s="90"/>
      <c r="Q185" s="90"/>
      <c r="R185" s="90"/>
      <c r="S185" s="90"/>
      <c r="T185" s="90"/>
      <c r="U185" s="90"/>
      <c r="V185" s="90"/>
      <c r="W185" s="90"/>
      <c r="X185" s="91"/>
      <c r="Y185" s="37"/>
      <c r="Z185" s="37"/>
      <c r="AA185" s="37"/>
      <c r="AB185" s="37"/>
      <c r="AC185" s="37"/>
      <c r="AD185" s="37"/>
      <c r="AE185" s="37"/>
      <c r="AT185" s="11" t="s">
        <v>163</v>
      </c>
      <c r="AU185" s="11" t="s">
        <v>93</v>
      </c>
    </row>
    <row r="186" s="2" customFormat="1" ht="14.4" customHeight="1">
      <c r="A186" s="37"/>
      <c r="B186" s="38"/>
      <c r="C186" s="219" t="s">
        <v>298</v>
      </c>
      <c r="D186" s="219" t="s">
        <v>155</v>
      </c>
      <c r="E186" s="220" t="s">
        <v>299</v>
      </c>
      <c r="F186" s="221" t="s">
        <v>300</v>
      </c>
      <c r="G186" s="222" t="s">
        <v>158</v>
      </c>
      <c r="H186" s="223">
        <v>1</v>
      </c>
      <c r="I186" s="224"/>
      <c r="J186" s="225"/>
      <c r="K186" s="226">
        <f>ROUND(P186*H186,2)</f>
        <v>0</v>
      </c>
      <c r="L186" s="221" t="s">
        <v>1</v>
      </c>
      <c r="M186" s="227"/>
      <c r="N186" s="228" t="s">
        <v>1</v>
      </c>
      <c r="O186" s="229" t="s">
        <v>56</v>
      </c>
      <c r="P186" s="230">
        <f>I186+J186</f>
        <v>0</v>
      </c>
      <c r="Q186" s="230">
        <f>ROUND(I186*H186,2)</f>
        <v>0</v>
      </c>
      <c r="R186" s="230">
        <f>ROUND(J186*H186,2)</f>
        <v>0</v>
      </c>
      <c r="S186" s="90"/>
      <c r="T186" s="231">
        <f>S186*H186</f>
        <v>0</v>
      </c>
      <c r="U186" s="231">
        <v>0</v>
      </c>
      <c r="V186" s="231">
        <f>U186*H186</f>
        <v>0</v>
      </c>
      <c r="W186" s="231">
        <v>0</v>
      </c>
      <c r="X186" s="232">
        <f>W186*H186</f>
        <v>0</v>
      </c>
      <c r="Y186" s="37"/>
      <c r="Z186" s="37"/>
      <c r="AA186" s="37"/>
      <c r="AB186" s="37"/>
      <c r="AC186" s="37"/>
      <c r="AD186" s="37"/>
      <c r="AE186" s="37"/>
      <c r="AR186" s="233" t="s">
        <v>159</v>
      </c>
      <c r="AT186" s="233" t="s">
        <v>155</v>
      </c>
      <c r="AU186" s="233" t="s">
        <v>93</v>
      </c>
      <c r="AY186" s="11" t="s">
        <v>160</v>
      </c>
      <c r="BE186" s="149">
        <f>IF(O186="základní",K186,0)</f>
        <v>0</v>
      </c>
      <c r="BF186" s="149">
        <f>IF(O186="snížená",K186,0)</f>
        <v>0</v>
      </c>
      <c r="BG186" s="149">
        <f>IF(O186="zákl. přenesená",K186,0)</f>
        <v>0</v>
      </c>
      <c r="BH186" s="149">
        <f>IF(O186="sníž. přenesená",K186,0)</f>
        <v>0</v>
      </c>
      <c r="BI186" s="149">
        <f>IF(O186="nulová",K186,0)</f>
        <v>0</v>
      </c>
      <c r="BJ186" s="11" t="s">
        <v>100</v>
      </c>
      <c r="BK186" s="149">
        <f>ROUND(P186*H186,2)</f>
        <v>0</v>
      </c>
      <c r="BL186" s="11" t="s">
        <v>161</v>
      </c>
      <c r="BM186" s="233" t="s">
        <v>301</v>
      </c>
    </row>
    <row r="187" s="2" customFormat="1">
      <c r="A187" s="37"/>
      <c r="B187" s="38"/>
      <c r="C187" s="39"/>
      <c r="D187" s="234" t="s">
        <v>163</v>
      </c>
      <c r="E187" s="39"/>
      <c r="F187" s="235" t="s">
        <v>302</v>
      </c>
      <c r="G187" s="39"/>
      <c r="H187" s="39"/>
      <c r="I187" s="204"/>
      <c r="J187" s="204"/>
      <c r="K187" s="39"/>
      <c r="L187" s="39"/>
      <c r="M187" s="40"/>
      <c r="N187" s="236"/>
      <c r="O187" s="237"/>
      <c r="P187" s="90"/>
      <c r="Q187" s="90"/>
      <c r="R187" s="90"/>
      <c r="S187" s="90"/>
      <c r="T187" s="90"/>
      <c r="U187" s="90"/>
      <c r="V187" s="90"/>
      <c r="W187" s="90"/>
      <c r="X187" s="91"/>
      <c r="Y187" s="37"/>
      <c r="Z187" s="37"/>
      <c r="AA187" s="37"/>
      <c r="AB187" s="37"/>
      <c r="AC187" s="37"/>
      <c r="AD187" s="37"/>
      <c r="AE187" s="37"/>
      <c r="AT187" s="11" t="s">
        <v>163</v>
      </c>
      <c r="AU187" s="11" t="s">
        <v>93</v>
      </c>
    </row>
    <row r="188" s="2" customFormat="1" ht="14.4" customHeight="1">
      <c r="A188" s="37"/>
      <c r="B188" s="38"/>
      <c r="C188" s="219" t="s">
        <v>303</v>
      </c>
      <c r="D188" s="219" t="s">
        <v>155</v>
      </c>
      <c r="E188" s="220" t="s">
        <v>304</v>
      </c>
      <c r="F188" s="221" t="s">
        <v>305</v>
      </c>
      <c r="G188" s="222" t="s">
        <v>158</v>
      </c>
      <c r="H188" s="223">
        <v>1</v>
      </c>
      <c r="I188" s="224"/>
      <c r="J188" s="225"/>
      <c r="K188" s="226">
        <f>ROUND(P188*H188,2)</f>
        <v>0</v>
      </c>
      <c r="L188" s="221" t="s">
        <v>1</v>
      </c>
      <c r="M188" s="227"/>
      <c r="N188" s="228" t="s">
        <v>1</v>
      </c>
      <c r="O188" s="229" t="s">
        <v>56</v>
      </c>
      <c r="P188" s="230">
        <f>I188+J188</f>
        <v>0</v>
      </c>
      <c r="Q188" s="230">
        <f>ROUND(I188*H188,2)</f>
        <v>0</v>
      </c>
      <c r="R188" s="230">
        <f>ROUND(J188*H188,2)</f>
        <v>0</v>
      </c>
      <c r="S188" s="90"/>
      <c r="T188" s="231">
        <f>S188*H188</f>
        <v>0</v>
      </c>
      <c r="U188" s="231">
        <v>0</v>
      </c>
      <c r="V188" s="231">
        <f>U188*H188</f>
        <v>0</v>
      </c>
      <c r="W188" s="231">
        <v>0</v>
      </c>
      <c r="X188" s="232">
        <f>W188*H188</f>
        <v>0</v>
      </c>
      <c r="Y188" s="37"/>
      <c r="Z188" s="37"/>
      <c r="AA188" s="37"/>
      <c r="AB188" s="37"/>
      <c r="AC188" s="37"/>
      <c r="AD188" s="37"/>
      <c r="AE188" s="37"/>
      <c r="AR188" s="233" t="s">
        <v>159</v>
      </c>
      <c r="AT188" s="233" t="s">
        <v>155</v>
      </c>
      <c r="AU188" s="233" t="s">
        <v>93</v>
      </c>
      <c r="AY188" s="11" t="s">
        <v>160</v>
      </c>
      <c r="BE188" s="149">
        <f>IF(O188="základní",K188,0)</f>
        <v>0</v>
      </c>
      <c r="BF188" s="149">
        <f>IF(O188="snížená",K188,0)</f>
        <v>0</v>
      </c>
      <c r="BG188" s="149">
        <f>IF(O188="zákl. přenesená",K188,0)</f>
        <v>0</v>
      </c>
      <c r="BH188" s="149">
        <f>IF(O188="sníž. přenesená",K188,0)</f>
        <v>0</v>
      </c>
      <c r="BI188" s="149">
        <f>IF(O188="nulová",K188,0)</f>
        <v>0</v>
      </c>
      <c r="BJ188" s="11" t="s">
        <v>100</v>
      </c>
      <c r="BK188" s="149">
        <f>ROUND(P188*H188,2)</f>
        <v>0</v>
      </c>
      <c r="BL188" s="11" t="s">
        <v>161</v>
      </c>
      <c r="BM188" s="233" t="s">
        <v>306</v>
      </c>
    </row>
    <row r="189" s="2" customFormat="1">
      <c r="A189" s="37"/>
      <c r="B189" s="38"/>
      <c r="C189" s="39"/>
      <c r="D189" s="234" t="s">
        <v>163</v>
      </c>
      <c r="E189" s="39"/>
      <c r="F189" s="235" t="s">
        <v>307</v>
      </c>
      <c r="G189" s="39"/>
      <c r="H189" s="39"/>
      <c r="I189" s="204"/>
      <c r="J189" s="204"/>
      <c r="K189" s="39"/>
      <c r="L189" s="39"/>
      <c r="M189" s="40"/>
      <c r="N189" s="236"/>
      <c r="O189" s="237"/>
      <c r="P189" s="90"/>
      <c r="Q189" s="90"/>
      <c r="R189" s="90"/>
      <c r="S189" s="90"/>
      <c r="T189" s="90"/>
      <c r="U189" s="90"/>
      <c r="V189" s="90"/>
      <c r="W189" s="90"/>
      <c r="X189" s="91"/>
      <c r="Y189" s="37"/>
      <c r="Z189" s="37"/>
      <c r="AA189" s="37"/>
      <c r="AB189" s="37"/>
      <c r="AC189" s="37"/>
      <c r="AD189" s="37"/>
      <c r="AE189" s="37"/>
      <c r="AT189" s="11" t="s">
        <v>163</v>
      </c>
      <c r="AU189" s="11" t="s">
        <v>93</v>
      </c>
    </row>
    <row r="190" s="2" customFormat="1" ht="14.4" customHeight="1">
      <c r="A190" s="37"/>
      <c r="B190" s="38"/>
      <c r="C190" s="219" t="s">
        <v>308</v>
      </c>
      <c r="D190" s="219" t="s">
        <v>155</v>
      </c>
      <c r="E190" s="220" t="s">
        <v>309</v>
      </c>
      <c r="F190" s="221" t="s">
        <v>310</v>
      </c>
      <c r="G190" s="222" t="s">
        <v>158</v>
      </c>
      <c r="H190" s="223">
        <v>6</v>
      </c>
      <c r="I190" s="224"/>
      <c r="J190" s="225"/>
      <c r="K190" s="226">
        <f>ROUND(P190*H190,2)</f>
        <v>0</v>
      </c>
      <c r="L190" s="221" t="s">
        <v>1</v>
      </c>
      <c r="M190" s="227"/>
      <c r="N190" s="228" t="s">
        <v>1</v>
      </c>
      <c r="O190" s="229" t="s">
        <v>56</v>
      </c>
      <c r="P190" s="230">
        <f>I190+J190</f>
        <v>0</v>
      </c>
      <c r="Q190" s="230">
        <f>ROUND(I190*H190,2)</f>
        <v>0</v>
      </c>
      <c r="R190" s="230">
        <f>ROUND(J190*H190,2)</f>
        <v>0</v>
      </c>
      <c r="S190" s="90"/>
      <c r="T190" s="231">
        <f>S190*H190</f>
        <v>0</v>
      </c>
      <c r="U190" s="231">
        <v>0</v>
      </c>
      <c r="V190" s="231">
        <f>U190*H190</f>
        <v>0</v>
      </c>
      <c r="W190" s="231">
        <v>0</v>
      </c>
      <c r="X190" s="232">
        <f>W190*H190</f>
        <v>0</v>
      </c>
      <c r="Y190" s="37"/>
      <c r="Z190" s="37"/>
      <c r="AA190" s="37"/>
      <c r="AB190" s="37"/>
      <c r="AC190" s="37"/>
      <c r="AD190" s="37"/>
      <c r="AE190" s="37"/>
      <c r="AR190" s="233" t="s">
        <v>159</v>
      </c>
      <c r="AT190" s="233" t="s">
        <v>155</v>
      </c>
      <c r="AU190" s="233" t="s">
        <v>93</v>
      </c>
      <c r="AY190" s="11" t="s">
        <v>160</v>
      </c>
      <c r="BE190" s="149">
        <f>IF(O190="základní",K190,0)</f>
        <v>0</v>
      </c>
      <c r="BF190" s="149">
        <f>IF(O190="snížená",K190,0)</f>
        <v>0</v>
      </c>
      <c r="BG190" s="149">
        <f>IF(O190="zákl. přenesená",K190,0)</f>
        <v>0</v>
      </c>
      <c r="BH190" s="149">
        <f>IF(O190="sníž. přenesená",K190,0)</f>
        <v>0</v>
      </c>
      <c r="BI190" s="149">
        <f>IF(O190="nulová",K190,0)</f>
        <v>0</v>
      </c>
      <c r="BJ190" s="11" t="s">
        <v>100</v>
      </c>
      <c r="BK190" s="149">
        <f>ROUND(P190*H190,2)</f>
        <v>0</v>
      </c>
      <c r="BL190" s="11" t="s">
        <v>161</v>
      </c>
      <c r="BM190" s="233" t="s">
        <v>311</v>
      </c>
    </row>
    <row r="191" s="2" customFormat="1">
      <c r="A191" s="37"/>
      <c r="B191" s="38"/>
      <c r="C191" s="39"/>
      <c r="D191" s="234" t="s">
        <v>163</v>
      </c>
      <c r="E191" s="39"/>
      <c r="F191" s="235" t="s">
        <v>312</v>
      </c>
      <c r="G191" s="39"/>
      <c r="H191" s="39"/>
      <c r="I191" s="204"/>
      <c r="J191" s="204"/>
      <c r="K191" s="39"/>
      <c r="L191" s="39"/>
      <c r="M191" s="40"/>
      <c r="N191" s="236"/>
      <c r="O191" s="237"/>
      <c r="P191" s="90"/>
      <c r="Q191" s="90"/>
      <c r="R191" s="90"/>
      <c r="S191" s="90"/>
      <c r="T191" s="90"/>
      <c r="U191" s="90"/>
      <c r="V191" s="90"/>
      <c r="W191" s="90"/>
      <c r="X191" s="91"/>
      <c r="Y191" s="37"/>
      <c r="Z191" s="37"/>
      <c r="AA191" s="37"/>
      <c r="AB191" s="37"/>
      <c r="AC191" s="37"/>
      <c r="AD191" s="37"/>
      <c r="AE191" s="37"/>
      <c r="AT191" s="11" t="s">
        <v>163</v>
      </c>
      <c r="AU191" s="11" t="s">
        <v>93</v>
      </c>
    </row>
    <row r="192" s="2" customFormat="1" ht="14.4" customHeight="1">
      <c r="A192" s="37"/>
      <c r="B192" s="38"/>
      <c r="C192" s="219" t="s">
        <v>313</v>
      </c>
      <c r="D192" s="219" t="s">
        <v>155</v>
      </c>
      <c r="E192" s="220" t="s">
        <v>314</v>
      </c>
      <c r="F192" s="221" t="s">
        <v>315</v>
      </c>
      <c r="G192" s="222" t="s">
        <v>158</v>
      </c>
      <c r="H192" s="223">
        <v>6</v>
      </c>
      <c r="I192" s="224"/>
      <c r="J192" s="225"/>
      <c r="K192" s="226">
        <f>ROUND(P192*H192,2)</f>
        <v>0</v>
      </c>
      <c r="L192" s="221" t="s">
        <v>1</v>
      </c>
      <c r="M192" s="227"/>
      <c r="N192" s="228" t="s">
        <v>1</v>
      </c>
      <c r="O192" s="229" t="s">
        <v>56</v>
      </c>
      <c r="P192" s="230">
        <f>I192+J192</f>
        <v>0</v>
      </c>
      <c r="Q192" s="230">
        <f>ROUND(I192*H192,2)</f>
        <v>0</v>
      </c>
      <c r="R192" s="230">
        <f>ROUND(J192*H192,2)</f>
        <v>0</v>
      </c>
      <c r="S192" s="90"/>
      <c r="T192" s="231">
        <f>S192*H192</f>
        <v>0</v>
      </c>
      <c r="U192" s="231">
        <v>0</v>
      </c>
      <c r="V192" s="231">
        <f>U192*H192</f>
        <v>0</v>
      </c>
      <c r="W192" s="231">
        <v>0</v>
      </c>
      <c r="X192" s="232">
        <f>W192*H192</f>
        <v>0</v>
      </c>
      <c r="Y192" s="37"/>
      <c r="Z192" s="37"/>
      <c r="AA192" s="37"/>
      <c r="AB192" s="37"/>
      <c r="AC192" s="37"/>
      <c r="AD192" s="37"/>
      <c r="AE192" s="37"/>
      <c r="AR192" s="233" t="s">
        <v>159</v>
      </c>
      <c r="AT192" s="233" t="s">
        <v>155</v>
      </c>
      <c r="AU192" s="233" t="s">
        <v>93</v>
      </c>
      <c r="AY192" s="11" t="s">
        <v>160</v>
      </c>
      <c r="BE192" s="149">
        <f>IF(O192="základní",K192,0)</f>
        <v>0</v>
      </c>
      <c r="BF192" s="149">
        <f>IF(O192="snížená",K192,0)</f>
        <v>0</v>
      </c>
      <c r="BG192" s="149">
        <f>IF(O192="zákl. přenesená",K192,0)</f>
        <v>0</v>
      </c>
      <c r="BH192" s="149">
        <f>IF(O192="sníž. přenesená",K192,0)</f>
        <v>0</v>
      </c>
      <c r="BI192" s="149">
        <f>IF(O192="nulová",K192,0)</f>
        <v>0</v>
      </c>
      <c r="BJ192" s="11" t="s">
        <v>100</v>
      </c>
      <c r="BK192" s="149">
        <f>ROUND(P192*H192,2)</f>
        <v>0</v>
      </c>
      <c r="BL192" s="11" t="s">
        <v>161</v>
      </c>
      <c r="BM192" s="233" t="s">
        <v>316</v>
      </c>
    </row>
    <row r="193" s="2" customFormat="1" ht="14.4" customHeight="1">
      <c r="A193" s="37"/>
      <c r="B193" s="38"/>
      <c r="C193" s="219" t="s">
        <v>317</v>
      </c>
      <c r="D193" s="219" t="s">
        <v>155</v>
      </c>
      <c r="E193" s="220" t="s">
        <v>318</v>
      </c>
      <c r="F193" s="221" t="s">
        <v>319</v>
      </c>
      <c r="G193" s="222" t="s">
        <v>158</v>
      </c>
      <c r="H193" s="223">
        <v>3</v>
      </c>
      <c r="I193" s="224"/>
      <c r="J193" s="225"/>
      <c r="K193" s="226">
        <f>ROUND(P193*H193,2)</f>
        <v>0</v>
      </c>
      <c r="L193" s="221" t="s">
        <v>1</v>
      </c>
      <c r="M193" s="227"/>
      <c r="N193" s="228" t="s">
        <v>1</v>
      </c>
      <c r="O193" s="229" t="s">
        <v>56</v>
      </c>
      <c r="P193" s="230">
        <f>I193+J193</f>
        <v>0</v>
      </c>
      <c r="Q193" s="230">
        <f>ROUND(I193*H193,2)</f>
        <v>0</v>
      </c>
      <c r="R193" s="230">
        <f>ROUND(J193*H193,2)</f>
        <v>0</v>
      </c>
      <c r="S193" s="90"/>
      <c r="T193" s="231">
        <f>S193*H193</f>
        <v>0</v>
      </c>
      <c r="U193" s="231">
        <v>0</v>
      </c>
      <c r="V193" s="231">
        <f>U193*H193</f>
        <v>0</v>
      </c>
      <c r="W193" s="231">
        <v>0</v>
      </c>
      <c r="X193" s="232">
        <f>W193*H193</f>
        <v>0</v>
      </c>
      <c r="Y193" s="37"/>
      <c r="Z193" s="37"/>
      <c r="AA193" s="37"/>
      <c r="AB193" s="37"/>
      <c r="AC193" s="37"/>
      <c r="AD193" s="37"/>
      <c r="AE193" s="37"/>
      <c r="AR193" s="233" t="s">
        <v>159</v>
      </c>
      <c r="AT193" s="233" t="s">
        <v>155</v>
      </c>
      <c r="AU193" s="233" t="s">
        <v>93</v>
      </c>
      <c r="AY193" s="11" t="s">
        <v>160</v>
      </c>
      <c r="BE193" s="149">
        <f>IF(O193="základní",K193,0)</f>
        <v>0</v>
      </c>
      <c r="BF193" s="149">
        <f>IF(O193="snížená",K193,0)</f>
        <v>0</v>
      </c>
      <c r="BG193" s="149">
        <f>IF(O193="zákl. přenesená",K193,0)</f>
        <v>0</v>
      </c>
      <c r="BH193" s="149">
        <f>IF(O193="sníž. přenesená",K193,0)</f>
        <v>0</v>
      </c>
      <c r="BI193" s="149">
        <f>IF(O193="nulová",K193,0)</f>
        <v>0</v>
      </c>
      <c r="BJ193" s="11" t="s">
        <v>100</v>
      </c>
      <c r="BK193" s="149">
        <f>ROUND(P193*H193,2)</f>
        <v>0</v>
      </c>
      <c r="BL193" s="11" t="s">
        <v>161</v>
      </c>
      <c r="BM193" s="233" t="s">
        <v>320</v>
      </c>
    </row>
    <row r="194" s="2" customFormat="1">
      <c r="A194" s="37"/>
      <c r="B194" s="38"/>
      <c r="C194" s="39"/>
      <c r="D194" s="234" t="s">
        <v>163</v>
      </c>
      <c r="E194" s="39"/>
      <c r="F194" s="235" t="s">
        <v>321</v>
      </c>
      <c r="G194" s="39"/>
      <c r="H194" s="39"/>
      <c r="I194" s="204"/>
      <c r="J194" s="204"/>
      <c r="K194" s="39"/>
      <c r="L194" s="39"/>
      <c r="M194" s="40"/>
      <c r="N194" s="236"/>
      <c r="O194" s="237"/>
      <c r="P194" s="90"/>
      <c r="Q194" s="90"/>
      <c r="R194" s="90"/>
      <c r="S194" s="90"/>
      <c r="T194" s="90"/>
      <c r="U194" s="90"/>
      <c r="V194" s="90"/>
      <c r="W194" s="90"/>
      <c r="X194" s="91"/>
      <c r="Y194" s="37"/>
      <c r="Z194" s="37"/>
      <c r="AA194" s="37"/>
      <c r="AB194" s="37"/>
      <c r="AC194" s="37"/>
      <c r="AD194" s="37"/>
      <c r="AE194" s="37"/>
      <c r="AT194" s="11" t="s">
        <v>163</v>
      </c>
      <c r="AU194" s="11" t="s">
        <v>93</v>
      </c>
    </row>
    <row r="195" s="2" customFormat="1" ht="14.4" customHeight="1">
      <c r="A195" s="37"/>
      <c r="B195" s="38"/>
      <c r="C195" s="219" t="s">
        <v>322</v>
      </c>
      <c r="D195" s="219" t="s">
        <v>155</v>
      </c>
      <c r="E195" s="220" t="s">
        <v>323</v>
      </c>
      <c r="F195" s="221" t="s">
        <v>324</v>
      </c>
      <c r="G195" s="222" t="s">
        <v>158</v>
      </c>
      <c r="H195" s="223">
        <v>2</v>
      </c>
      <c r="I195" s="224"/>
      <c r="J195" s="225"/>
      <c r="K195" s="226">
        <f>ROUND(P195*H195,2)</f>
        <v>0</v>
      </c>
      <c r="L195" s="221" t="s">
        <v>1</v>
      </c>
      <c r="M195" s="227"/>
      <c r="N195" s="228" t="s">
        <v>1</v>
      </c>
      <c r="O195" s="229" t="s">
        <v>56</v>
      </c>
      <c r="P195" s="230">
        <f>I195+J195</f>
        <v>0</v>
      </c>
      <c r="Q195" s="230">
        <f>ROUND(I195*H195,2)</f>
        <v>0</v>
      </c>
      <c r="R195" s="230">
        <f>ROUND(J195*H195,2)</f>
        <v>0</v>
      </c>
      <c r="S195" s="90"/>
      <c r="T195" s="231">
        <f>S195*H195</f>
        <v>0</v>
      </c>
      <c r="U195" s="231">
        <v>0</v>
      </c>
      <c r="V195" s="231">
        <f>U195*H195</f>
        <v>0</v>
      </c>
      <c r="W195" s="231">
        <v>0</v>
      </c>
      <c r="X195" s="232">
        <f>W195*H195</f>
        <v>0</v>
      </c>
      <c r="Y195" s="37"/>
      <c r="Z195" s="37"/>
      <c r="AA195" s="37"/>
      <c r="AB195" s="37"/>
      <c r="AC195" s="37"/>
      <c r="AD195" s="37"/>
      <c r="AE195" s="37"/>
      <c r="AR195" s="233" t="s">
        <v>159</v>
      </c>
      <c r="AT195" s="233" t="s">
        <v>155</v>
      </c>
      <c r="AU195" s="233" t="s">
        <v>93</v>
      </c>
      <c r="AY195" s="11" t="s">
        <v>160</v>
      </c>
      <c r="BE195" s="149">
        <f>IF(O195="základní",K195,0)</f>
        <v>0</v>
      </c>
      <c r="BF195" s="149">
        <f>IF(O195="snížená",K195,0)</f>
        <v>0</v>
      </c>
      <c r="BG195" s="149">
        <f>IF(O195="zákl. přenesená",K195,0)</f>
        <v>0</v>
      </c>
      <c r="BH195" s="149">
        <f>IF(O195="sníž. přenesená",K195,0)</f>
        <v>0</v>
      </c>
      <c r="BI195" s="149">
        <f>IF(O195="nulová",K195,0)</f>
        <v>0</v>
      </c>
      <c r="BJ195" s="11" t="s">
        <v>100</v>
      </c>
      <c r="BK195" s="149">
        <f>ROUND(P195*H195,2)</f>
        <v>0</v>
      </c>
      <c r="BL195" s="11" t="s">
        <v>161</v>
      </c>
      <c r="BM195" s="233" t="s">
        <v>325</v>
      </c>
    </row>
    <row r="196" s="2" customFormat="1">
      <c r="A196" s="37"/>
      <c r="B196" s="38"/>
      <c r="C196" s="39"/>
      <c r="D196" s="234" t="s">
        <v>163</v>
      </c>
      <c r="E196" s="39"/>
      <c r="F196" s="235" t="s">
        <v>326</v>
      </c>
      <c r="G196" s="39"/>
      <c r="H196" s="39"/>
      <c r="I196" s="204"/>
      <c r="J196" s="204"/>
      <c r="K196" s="39"/>
      <c r="L196" s="39"/>
      <c r="M196" s="40"/>
      <c r="N196" s="236"/>
      <c r="O196" s="237"/>
      <c r="P196" s="90"/>
      <c r="Q196" s="90"/>
      <c r="R196" s="90"/>
      <c r="S196" s="90"/>
      <c r="T196" s="90"/>
      <c r="U196" s="90"/>
      <c r="V196" s="90"/>
      <c r="W196" s="90"/>
      <c r="X196" s="91"/>
      <c r="Y196" s="37"/>
      <c r="Z196" s="37"/>
      <c r="AA196" s="37"/>
      <c r="AB196" s="37"/>
      <c r="AC196" s="37"/>
      <c r="AD196" s="37"/>
      <c r="AE196" s="37"/>
      <c r="AT196" s="11" t="s">
        <v>163</v>
      </c>
      <c r="AU196" s="11" t="s">
        <v>93</v>
      </c>
    </row>
    <row r="197" s="2" customFormat="1" ht="14.4" customHeight="1">
      <c r="A197" s="37"/>
      <c r="B197" s="38"/>
      <c r="C197" s="219" t="s">
        <v>327</v>
      </c>
      <c r="D197" s="219" t="s">
        <v>155</v>
      </c>
      <c r="E197" s="220" t="s">
        <v>328</v>
      </c>
      <c r="F197" s="221" t="s">
        <v>329</v>
      </c>
      <c r="G197" s="222" t="s">
        <v>158</v>
      </c>
      <c r="H197" s="223">
        <v>1</v>
      </c>
      <c r="I197" s="224"/>
      <c r="J197" s="225"/>
      <c r="K197" s="226">
        <f>ROUND(P197*H197,2)</f>
        <v>0</v>
      </c>
      <c r="L197" s="221" t="s">
        <v>1</v>
      </c>
      <c r="M197" s="227"/>
      <c r="N197" s="228" t="s">
        <v>1</v>
      </c>
      <c r="O197" s="229" t="s">
        <v>56</v>
      </c>
      <c r="P197" s="230">
        <f>I197+J197</f>
        <v>0</v>
      </c>
      <c r="Q197" s="230">
        <f>ROUND(I197*H197,2)</f>
        <v>0</v>
      </c>
      <c r="R197" s="230">
        <f>ROUND(J197*H197,2)</f>
        <v>0</v>
      </c>
      <c r="S197" s="90"/>
      <c r="T197" s="231">
        <f>S197*H197</f>
        <v>0</v>
      </c>
      <c r="U197" s="231">
        <v>0</v>
      </c>
      <c r="V197" s="231">
        <f>U197*H197</f>
        <v>0</v>
      </c>
      <c r="W197" s="231">
        <v>0</v>
      </c>
      <c r="X197" s="232">
        <f>W197*H197</f>
        <v>0</v>
      </c>
      <c r="Y197" s="37"/>
      <c r="Z197" s="37"/>
      <c r="AA197" s="37"/>
      <c r="AB197" s="37"/>
      <c r="AC197" s="37"/>
      <c r="AD197" s="37"/>
      <c r="AE197" s="37"/>
      <c r="AR197" s="233" t="s">
        <v>159</v>
      </c>
      <c r="AT197" s="233" t="s">
        <v>155</v>
      </c>
      <c r="AU197" s="233" t="s">
        <v>93</v>
      </c>
      <c r="AY197" s="11" t="s">
        <v>160</v>
      </c>
      <c r="BE197" s="149">
        <f>IF(O197="základní",K197,0)</f>
        <v>0</v>
      </c>
      <c r="BF197" s="149">
        <f>IF(O197="snížená",K197,0)</f>
        <v>0</v>
      </c>
      <c r="BG197" s="149">
        <f>IF(O197="zákl. přenesená",K197,0)</f>
        <v>0</v>
      </c>
      <c r="BH197" s="149">
        <f>IF(O197="sníž. přenesená",K197,0)</f>
        <v>0</v>
      </c>
      <c r="BI197" s="149">
        <f>IF(O197="nulová",K197,0)</f>
        <v>0</v>
      </c>
      <c r="BJ197" s="11" t="s">
        <v>100</v>
      </c>
      <c r="BK197" s="149">
        <f>ROUND(P197*H197,2)</f>
        <v>0</v>
      </c>
      <c r="BL197" s="11" t="s">
        <v>161</v>
      </c>
      <c r="BM197" s="233" t="s">
        <v>330</v>
      </c>
    </row>
    <row r="198" s="2" customFormat="1">
      <c r="A198" s="37"/>
      <c r="B198" s="38"/>
      <c r="C198" s="39"/>
      <c r="D198" s="234" t="s">
        <v>163</v>
      </c>
      <c r="E198" s="39"/>
      <c r="F198" s="235" t="s">
        <v>331</v>
      </c>
      <c r="G198" s="39"/>
      <c r="H198" s="39"/>
      <c r="I198" s="204"/>
      <c r="J198" s="204"/>
      <c r="K198" s="39"/>
      <c r="L198" s="39"/>
      <c r="M198" s="40"/>
      <c r="N198" s="236"/>
      <c r="O198" s="237"/>
      <c r="P198" s="90"/>
      <c r="Q198" s="90"/>
      <c r="R198" s="90"/>
      <c r="S198" s="90"/>
      <c r="T198" s="90"/>
      <c r="U198" s="90"/>
      <c r="V198" s="90"/>
      <c r="W198" s="90"/>
      <c r="X198" s="91"/>
      <c r="Y198" s="37"/>
      <c r="Z198" s="37"/>
      <c r="AA198" s="37"/>
      <c r="AB198" s="37"/>
      <c r="AC198" s="37"/>
      <c r="AD198" s="37"/>
      <c r="AE198" s="37"/>
      <c r="AT198" s="11" t="s">
        <v>163</v>
      </c>
      <c r="AU198" s="11" t="s">
        <v>93</v>
      </c>
    </row>
    <row r="199" s="2" customFormat="1" ht="14.4" customHeight="1">
      <c r="A199" s="37"/>
      <c r="B199" s="38"/>
      <c r="C199" s="219" t="s">
        <v>332</v>
      </c>
      <c r="D199" s="219" t="s">
        <v>155</v>
      </c>
      <c r="E199" s="220" t="s">
        <v>333</v>
      </c>
      <c r="F199" s="221" t="s">
        <v>334</v>
      </c>
      <c r="G199" s="222" t="s">
        <v>158</v>
      </c>
      <c r="H199" s="223">
        <v>1</v>
      </c>
      <c r="I199" s="224"/>
      <c r="J199" s="225"/>
      <c r="K199" s="226">
        <f>ROUND(P199*H199,2)</f>
        <v>0</v>
      </c>
      <c r="L199" s="221" t="s">
        <v>1</v>
      </c>
      <c r="M199" s="227"/>
      <c r="N199" s="228" t="s">
        <v>1</v>
      </c>
      <c r="O199" s="229" t="s">
        <v>56</v>
      </c>
      <c r="P199" s="230">
        <f>I199+J199</f>
        <v>0</v>
      </c>
      <c r="Q199" s="230">
        <f>ROUND(I199*H199,2)</f>
        <v>0</v>
      </c>
      <c r="R199" s="230">
        <f>ROUND(J199*H199,2)</f>
        <v>0</v>
      </c>
      <c r="S199" s="90"/>
      <c r="T199" s="231">
        <f>S199*H199</f>
        <v>0</v>
      </c>
      <c r="U199" s="231">
        <v>0</v>
      </c>
      <c r="V199" s="231">
        <f>U199*H199</f>
        <v>0</v>
      </c>
      <c r="W199" s="231">
        <v>0</v>
      </c>
      <c r="X199" s="232">
        <f>W199*H199</f>
        <v>0</v>
      </c>
      <c r="Y199" s="37"/>
      <c r="Z199" s="37"/>
      <c r="AA199" s="37"/>
      <c r="AB199" s="37"/>
      <c r="AC199" s="37"/>
      <c r="AD199" s="37"/>
      <c r="AE199" s="37"/>
      <c r="AR199" s="233" t="s">
        <v>159</v>
      </c>
      <c r="AT199" s="233" t="s">
        <v>155</v>
      </c>
      <c r="AU199" s="233" t="s">
        <v>93</v>
      </c>
      <c r="AY199" s="11" t="s">
        <v>160</v>
      </c>
      <c r="BE199" s="149">
        <f>IF(O199="základní",K199,0)</f>
        <v>0</v>
      </c>
      <c r="BF199" s="149">
        <f>IF(O199="snížená",K199,0)</f>
        <v>0</v>
      </c>
      <c r="BG199" s="149">
        <f>IF(O199="zákl. přenesená",K199,0)</f>
        <v>0</v>
      </c>
      <c r="BH199" s="149">
        <f>IF(O199="sníž. přenesená",K199,0)</f>
        <v>0</v>
      </c>
      <c r="BI199" s="149">
        <f>IF(O199="nulová",K199,0)</f>
        <v>0</v>
      </c>
      <c r="BJ199" s="11" t="s">
        <v>100</v>
      </c>
      <c r="BK199" s="149">
        <f>ROUND(P199*H199,2)</f>
        <v>0</v>
      </c>
      <c r="BL199" s="11" t="s">
        <v>161</v>
      </c>
      <c r="BM199" s="233" t="s">
        <v>335</v>
      </c>
    </row>
    <row r="200" s="2" customFormat="1">
      <c r="A200" s="37"/>
      <c r="B200" s="38"/>
      <c r="C200" s="39"/>
      <c r="D200" s="234" t="s">
        <v>163</v>
      </c>
      <c r="E200" s="39"/>
      <c r="F200" s="235" t="s">
        <v>336</v>
      </c>
      <c r="G200" s="39"/>
      <c r="H200" s="39"/>
      <c r="I200" s="204"/>
      <c r="J200" s="204"/>
      <c r="K200" s="39"/>
      <c r="L200" s="39"/>
      <c r="M200" s="40"/>
      <c r="N200" s="236"/>
      <c r="O200" s="237"/>
      <c r="P200" s="90"/>
      <c r="Q200" s="90"/>
      <c r="R200" s="90"/>
      <c r="S200" s="90"/>
      <c r="T200" s="90"/>
      <c r="U200" s="90"/>
      <c r="V200" s="90"/>
      <c r="W200" s="90"/>
      <c r="X200" s="91"/>
      <c r="Y200" s="37"/>
      <c r="Z200" s="37"/>
      <c r="AA200" s="37"/>
      <c r="AB200" s="37"/>
      <c r="AC200" s="37"/>
      <c r="AD200" s="37"/>
      <c r="AE200" s="37"/>
      <c r="AT200" s="11" t="s">
        <v>163</v>
      </c>
      <c r="AU200" s="11" t="s">
        <v>93</v>
      </c>
    </row>
    <row r="201" s="2" customFormat="1" ht="14.4" customHeight="1">
      <c r="A201" s="37"/>
      <c r="B201" s="38"/>
      <c r="C201" s="219" t="s">
        <v>337</v>
      </c>
      <c r="D201" s="219" t="s">
        <v>155</v>
      </c>
      <c r="E201" s="220" t="s">
        <v>338</v>
      </c>
      <c r="F201" s="221" t="s">
        <v>339</v>
      </c>
      <c r="G201" s="222" t="s">
        <v>158</v>
      </c>
      <c r="H201" s="223">
        <v>1</v>
      </c>
      <c r="I201" s="224"/>
      <c r="J201" s="225"/>
      <c r="K201" s="226">
        <f>ROUND(P201*H201,2)</f>
        <v>0</v>
      </c>
      <c r="L201" s="221" t="s">
        <v>1</v>
      </c>
      <c r="M201" s="227"/>
      <c r="N201" s="228" t="s">
        <v>1</v>
      </c>
      <c r="O201" s="229" t="s">
        <v>56</v>
      </c>
      <c r="P201" s="230">
        <f>I201+J201</f>
        <v>0</v>
      </c>
      <c r="Q201" s="230">
        <f>ROUND(I201*H201,2)</f>
        <v>0</v>
      </c>
      <c r="R201" s="230">
        <f>ROUND(J201*H201,2)</f>
        <v>0</v>
      </c>
      <c r="S201" s="90"/>
      <c r="T201" s="231">
        <f>S201*H201</f>
        <v>0</v>
      </c>
      <c r="U201" s="231">
        <v>0</v>
      </c>
      <c r="V201" s="231">
        <f>U201*H201</f>
        <v>0</v>
      </c>
      <c r="W201" s="231">
        <v>0</v>
      </c>
      <c r="X201" s="232">
        <f>W201*H201</f>
        <v>0</v>
      </c>
      <c r="Y201" s="37"/>
      <c r="Z201" s="37"/>
      <c r="AA201" s="37"/>
      <c r="AB201" s="37"/>
      <c r="AC201" s="37"/>
      <c r="AD201" s="37"/>
      <c r="AE201" s="37"/>
      <c r="AR201" s="233" t="s">
        <v>159</v>
      </c>
      <c r="AT201" s="233" t="s">
        <v>155</v>
      </c>
      <c r="AU201" s="233" t="s">
        <v>93</v>
      </c>
      <c r="AY201" s="11" t="s">
        <v>160</v>
      </c>
      <c r="BE201" s="149">
        <f>IF(O201="základní",K201,0)</f>
        <v>0</v>
      </c>
      <c r="BF201" s="149">
        <f>IF(O201="snížená",K201,0)</f>
        <v>0</v>
      </c>
      <c r="BG201" s="149">
        <f>IF(O201="zákl. přenesená",K201,0)</f>
        <v>0</v>
      </c>
      <c r="BH201" s="149">
        <f>IF(O201="sníž. přenesená",K201,0)</f>
        <v>0</v>
      </c>
      <c r="BI201" s="149">
        <f>IF(O201="nulová",K201,0)</f>
        <v>0</v>
      </c>
      <c r="BJ201" s="11" t="s">
        <v>100</v>
      </c>
      <c r="BK201" s="149">
        <f>ROUND(P201*H201,2)</f>
        <v>0</v>
      </c>
      <c r="BL201" s="11" t="s">
        <v>161</v>
      </c>
      <c r="BM201" s="233" t="s">
        <v>340</v>
      </c>
    </row>
    <row r="202" s="2" customFormat="1">
      <c r="A202" s="37"/>
      <c r="B202" s="38"/>
      <c r="C202" s="39"/>
      <c r="D202" s="234" t="s">
        <v>163</v>
      </c>
      <c r="E202" s="39"/>
      <c r="F202" s="235" t="s">
        <v>341</v>
      </c>
      <c r="G202" s="39"/>
      <c r="H202" s="39"/>
      <c r="I202" s="204"/>
      <c r="J202" s="204"/>
      <c r="K202" s="39"/>
      <c r="L202" s="39"/>
      <c r="M202" s="40"/>
      <c r="N202" s="236"/>
      <c r="O202" s="237"/>
      <c r="P202" s="90"/>
      <c r="Q202" s="90"/>
      <c r="R202" s="90"/>
      <c r="S202" s="90"/>
      <c r="T202" s="90"/>
      <c r="U202" s="90"/>
      <c r="V202" s="90"/>
      <c r="W202" s="90"/>
      <c r="X202" s="91"/>
      <c r="Y202" s="37"/>
      <c r="Z202" s="37"/>
      <c r="AA202" s="37"/>
      <c r="AB202" s="37"/>
      <c r="AC202" s="37"/>
      <c r="AD202" s="37"/>
      <c r="AE202" s="37"/>
      <c r="AT202" s="11" t="s">
        <v>163</v>
      </c>
      <c r="AU202" s="11" t="s">
        <v>93</v>
      </c>
    </row>
    <row r="203" s="2" customFormat="1" ht="14.4" customHeight="1">
      <c r="A203" s="37"/>
      <c r="B203" s="38"/>
      <c r="C203" s="219" t="s">
        <v>342</v>
      </c>
      <c r="D203" s="219" t="s">
        <v>155</v>
      </c>
      <c r="E203" s="220" t="s">
        <v>343</v>
      </c>
      <c r="F203" s="221" t="s">
        <v>344</v>
      </c>
      <c r="G203" s="222" t="s">
        <v>158</v>
      </c>
      <c r="H203" s="223">
        <v>6</v>
      </c>
      <c r="I203" s="224"/>
      <c r="J203" s="225"/>
      <c r="K203" s="226">
        <f>ROUND(P203*H203,2)</f>
        <v>0</v>
      </c>
      <c r="L203" s="221" t="s">
        <v>1</v>
      </c>
      <c r="M203" s="227"/>
      <c r="N203" s="228" t="s">
        <v>1</v>
      </c>
      <c r="O203" s="229" t="s">
        <v>56</v>
      </c>
      <c r="P203" s="230">
        <f>I203+J203</f>
        <v>0</v>
      </c>
      <c r="Q203" s="230">
        <f>ROUND(I203*H203,2)</f>
        <v>0</v>
      </c>
      <c r="R203" s="230">
        <f>ROUND(J203*H203,2)</f>
        <v>0</v>
      </c>
      <c r="S203" s="90"/>
      <c r="T203" s="231">
        <f>S203*H203</f>
        <v>0</v>
      </c>
      <c r="U203" s="231">
        <v>0</v>
      </c>
      <c r="V203" s="231">
        <f>U203*H203</f>
        <v>0</v>
      </c>
      <c r="W203" s="231">
        <v>0</v>
      </c>
      <c r="X203" s="232">
        <f>W203*H203</f>
        <v>0</v>
      </c>
      <c r="Y203" s="37"/>
      <c r="Z203" s="37"/>
      <c r="AA203" s="37"/>
      <c r="AB203" s="37"/>
      <c r="AC203" s="37"/>
      <c r="AD203" s="37"/>
      <c r="AE203" s="37"/>
      <c r="AR203" s="233" t="s">
        <v>159</v>
      </c>
      <c r="AT203" s="233" t="s">
        <v>155</v>
      </c>
      <c r="AU203" s="233" t="s">
        <v>93</v>
      </c>
      <c r="AY203" s="11" t="s">
        <v>160</v>
      </c>
      <c r="BE203" s="149">
        <f>IF(O203="základní",K203,0)</f>
        <v>0</v>
      </c>
      <c r="BF203" s="149">
        <f>IF(O203="snížená",K203,0)</f>
        <v>0</v>
      </c>
      <c r="BG203" s="149">
        <f>IF(O203="zákl. přenesená",K203,0)</f>
        <v>0</v>
      </c>
      <c r="BH203" s="149">
        <f>IF(O203="sníž. přenesená",K203,0)</f>
        <v>0</v>
      </c>
      <c r="BI203" s="149">
        <f>IF(O203="nulová",K203,0)</f>
        <v>0</v>
      </c>
      <c r="BJ203" s="11" t="s">
        <v>100</v>
      </c>
      <c r="BK203" s="149">
        <f>ROUND(P203*H203,2)</f>
        <v>0</v>
      </c>
      <c r="BL203" s="11" t="s">
        <v>161</v>
      </c>
      <c r="BM203" s="233" t="s">
        <v>345</v>
      </c>
    </row>
    <row r="204" s="2" customFormat="1">
      <c r="A204" s="37"/>
      <c r="B204" s="38"/>
      <c r="C204" s="39"/>
      <c r="D204" s="234" t="s">
        <v>163</v>
      </c>
      <c r="E204" s="39"/>
      <c r="F204" s="235" t="s">
        <v>346</v>
      </c>
      <c r="G204" s="39"/>
      <c r="H204" s="39"/>
      <c r="I204" s="204"/>
      <c r="J204" s="204"/>
      <c r="K204" s="39"/>
      <c r="L204" s="39"/>
      <c r="M204" s="40"/>
      <c r="N204" s="236"/>
      <c r="O204" s="237"/>
      <c r="P204" s="90"/>
      <c r="Q204" s="90"/>
      <c r="R204" s="90"/>
      <c r="S204" s="90"/>
      <c r="T204" s="90"/>
      <c r="U204" s="90"/>
      <c r="V204" s="90"/>
      <c r="W204" s="90"/>
      <c r="X204" s="91"/>
      <c r="Y204" s="37"/>
      <c r="Z204" s="37"/>
      <c r="AA204" s="37"/>
      <c r="AB204" s="37"/>
      <c r="AC204" s="37"/>
      <c r="AD204" s="37"/>
      <c r="AE204" s="37"/>
      <c r="AT204" s="11" t="s">
        <v>163</v>
      </c>
      <c r="AU204" s="11" t="s">
        <v>93</v>
      </c>
    </row>
    <row r="205" s="2" customFormat="1" ht="14.4" customHeight="1">
      <c r="A205" s="37"/>
      <c r="B205" s="38"/>
      <c r="C205" s="219" t="s">
        <v>347</v>
      </c>
      <c r="D205" s="219" t="s">
        <v>155</v>
      </c>
      <c r="E205" s="220" t="s">
        <v>348</v>
      </c>
      <c r="F205" s="221" t="s">
        <v>349</v>
      </c>
      <c r="G205" s="222" t="s">
        <v>158</v>
      </c>
      <c r="H205" s="223">
        <v>10</v>
      </c>
      <c r="I205" s="224"/>
      <c r="J205" s="225"/>
      <c r="K205" s="226">
        <f>ROUND(P205*H205,2)</f>
        <v>0</v>
      </c>
      <c r="L205" s="221" t="s">
        <v>1</v>
      </c>
      <c r="M205" s="227"/>
      <c r="N205" s="228" t="s">
        <v>1</v>
      </c>
      <c r="O205" s="229" t="s">
        <v>56</v>
      </c>
      <c r="P205" s="230">
        <f>I205+J205</f>
        <v>0</v>
      </c>
      <c r="Q205" s="230">
        <f>ROUND(I205*H205,2)</f>
        <v>0</v>
      </c>
      <c r="R205" s="230">
        <f>ROUND(J205*H205,2)</f>
        <v>0</v>
      </c>
      <c r="S205" s="90"/>
      <c r="T205" s="231">
        <f>S205*H205</f>
        <v>0</v>
      </c>
      <c r="U205" s="231">
        <v>0</v>
      </c>
      <c r="V205" s="231">
        <f>U205*H205</f>
        <v>0</v>
      </c>
      <c r="W205" s="231">
        <v>0</v>
      </c>
      <c r="X205" s="232">
        <f>W205*H205</f>
        <v>0</v>
      </c>
      <c r="Y205" s="37"/>
      <c r="Z205" s="37"/>
      <c r="AA205" s="37"/>
      <c r="AB205" s="37"/>
      <c r="AC205" s="37"/>
      <c r="AD205" s="37"/>
      <c r="AE205" s="37"/>
      <c r="AR205" s="233" t="s">
        <v>159</v>
      </c>
      <c r="AT205" s="233" t="s">
        <v>155</v>
      </c>
      <c r="AU205" s="233" t="s">
        <v>93</v>
      </c>
      <c r="AY205" s="11" t="s">
        <v>160</v>
      </c>
      <c r="BE205" s="149">
        <f>IF(O205="základní",K205,0)</f>
        <v>0</v>
      </c>
      <c r="BF205" s="149">
        <f>IF(O205="snížená",K205,0)</f>
        <v>0</v>
      </c>
      <c r="BG205" s="149">
        <f>IF(O205="zákl. přenesená",K205,0)</f>
        <v>0</v>
      </c>
      <c r="BH205" s="149">
        <f>IF(O205="sníž. přenesená",K205,0)</f>
        <v>0</v>
      </c>
      <c r="BI205" s="149">
        <f>IF(O205="nulová",K205,0)</f>
        <v>0</v>
      </c>
      <c r="BJ205" s="11" t="s">
        <v>100</v>
      </c>
      <c r="BK205" s="149">
        <f>ROUND(P205*H205,2)</f>
        <v>0</v>
      </c>
      <c r="BL205" s="11" t="s">
        <v>161</v>
      </c>
      <c r="BM205" s="233" t="s">
        <v>350</v>
      </c>
    </row>
    <row r="206" s="2" customFormat="1">
      <c r="A206" s="37"/>
      <c r="B206" s="38"/>
      <c r="C206" s="39"/>
      <c r="D206" s="234" t="s">
        <v>163</v>
      </c>
      <c r="E206" s="39"/>
      <c r="F206" s="235" t="s">
        <v>351</v>
      </c>
      <c r="G206" s="39"/>
      <c r="H206" s="39"/>
      <c r="I206" s="204"/>
      <c r="J206" s="204"/>
      <c r="K206" s="39"/>
      <c r="L206" s="39"/>
      <c r="M206" s="40"/>
      <c r="N206" s="236"/>
      <c r="O206" s="237"/>
      <c r="P206" s="90"/>
      <c r="Q206" s="90"/>
      <c r="R206" s="90"/>
      <c r="S206" s="90"/>
      <c r="T206" s="90"/>
      <c r="U206" s="90"/>
      <c r="V206" s="90"/>
      <c r="W206" s="90"/>
      <c r="X206" s="91"/>
      <c r="Y206" s="37"/>
      <c r="Z206" s="37"/>
      <c r="AA206" s="37"/>
      <c r="AB206" s="37"/>
      <c r="AC206" s="37"/>
      <c r="AD206" s="37"/>
      <c r="AE206" s="37"/>
      <c r="AT206" s="11" t="s">
        <v>163</v>
      </c>
      <c r="AU206" s="11" t="s">
        <v>93</v>
      </c>
    </row>
    <row r="207" s="2" customFormat="1" ht="14.4" customHeight="1">
      <c r="A207" s="37"/>
      <c r="B207" s="38"/>
      <c r="C207" s="219" t="s">
        <v>352</v>
      </c>
      <c r="D207" s="219" t="s">
        <v>155</v>
      </c>
      <c r="E207" s="220" t="s">
        <v>353</v>
      </c>
      <c r="F207" s="221" t="s">
        <v>354</v>
      </c>
      <c r="G207" s="222" t="s">
        <v>158</v>
      </c>
      <c r="H207" s="223">
        <v>1</v>
      </c>
      <c r="I207" s="224"/>
      <c r="J207" s="225"/>
      <c r="K207" s="226">
        <f>ROUND(P207*H207,2)</f>
        <v>0</v>
      </c>
      <c r="L207" s="221" t="s">
        <v>1</v>
      </c>
      <c r="M207" s="227"/>
      <c r="N207" s="228" t="s">
        <v>1</v>
      </c>
      <c r="O207" s="229" t="s">
        <v>56</v>
      </c>
      <c r="P207" s="230">
        <f>I207+J207</f>
        <v>0</v>
      </c>
      <c r="Q207" s="230">
        <f>ROUND(I207*H207,2)</f>
        <v>0</v>
      </c>
      <c r="R207" s="230">
        <f>ROUND(J207*H207,2)</f>
        <v>0</v>
      </c>
      <c r="S207" s="90"/>
      <c r="T207" s="231">
        <f>S207*H207</f>
        <v>0</v>
      </c>
      <c r="U207" s="231">
        <v>0</v>
      </c>
      <c r="V207" s="231">
        <f>U207*H207</f>
        <v>0</v>
      </c>
      <c r="W207" s="231">
        <v>0</v>
      </c>
      <c r="X207" s="232">
        <f>W207*H207</f>
        <v>0</v>
      </c>
      <c r="Y207" s="37"/>
      <c r="Z207" s="37"/>
      <c r="AA207" s="37"/>
      <c r="AB207" s="37"/>
      <c r="AC207" s="37"/>
      <c r="AD207" s="37"/>
      <c r="AE207" s="37"/>
      <c r="AR207" s="233" t="s">
        <v>159</v>
      </c>
      <c r="AT207" s="233" t="s">
        <v>155</v>
      </c>
      <c r="AU207" s="233" t="s">
        <v>93</v>
      </c>
      <c r="AY207" s="11" t="s">
        <v>160</v>
      </c>
      <c r="BE207" s="149">
        <f>IF(O207="základní",K207,0)</f>
        <v>0</v>
      </c>
      <c r="BF207" s="149">
        <f>IF(O207="snížená",K207,0)</f>
        <v>0</v>
      </c>
      <c r="BG207" s="149">
        <f>IF(O207="zákl. přenesená",K207,0)</f>
        <v>0</v>
      </c>
      <c r="BH207" s="149">
        <f>IF(O207="sníž. přenesená",K207,0)</f>
        <v>0</v>
      </c>
      <c r="BI207" s="149">
        <f>IF(O207="nulová",K207,0)</f>
        <v>0</v>
      </c>
      <c r="BJ207" s="11" t="s">
        <v>100</v>
      </c>
      <c r="BK207" s="149">
        <f>ROUND(P207*H207,2)</f>
        <v>0</v>
      </c>
      <c r="BL207" s="11" t="s">
        <v>161</v>
      </c>
      <c r="BM207" s="233" t="s">
        <v>355</v>
      </c>
    </row>
    <row r="208" s="2" customFormat="1">
      <c r="A208" s="37"/>
      <c r="B208" s="38"/>
      <c r="C208" s="39"/>
      <c r="D208" s="234" t="s">
        <v>163</v>
      </c>
      <c r="E208" s="39"/>
      <c r="F208" s="235" t="s">
        <v>356</v>
      </c>
      <c r="G208" s="39"/>
      <c r="H208" s="39"/>
      <c r="I208" s="204"/>
      <c r="J208" s="204"/>
      <c r="K208" s="39"/>
      <c r="L208" s="39"/>
      <c r="M208" s="40"/>
      <c r="N208" s="236"/>
      <c r="O208" s="237"/>
      <c r="P208" s="90"/>
      <c r="Q208" s="90"/>
      <c r="R208" s="90"/>
      <c r="S208" s="90"/>
      <c r="T208" s="90"/>
      <c r="U208" s="90"/>
      <c r="V208" s="90"/>
      <c r="W208" s="90"/>
      <c r="X208" s="91"/>
      <c r="Y208" s="37"/>
      <c r="Z208" s="37"/>
      <c r="AA208" s="37"/>
      <c r="AB208" s="37"/>
      <c r="AC208" s="37"/>
      <c r="AD208" s="37"/>
      <c r="AE208" s="37"/>
      <c r="AT208" s="11" t="s">
        <v>163</v>
      </c>
      <c r="AU208" s="11" t="s">
        <v>93</v>
      </c>
    </row>
    <row r="209" s="2" customFormat="1" ht="14.4" customHeight="1">
      <c r="A209" s="37"/>
      <c r="B209" s="38"/>
      <c r="C209" s="219" t="s">
        <v>30</v>
      </c>
      <c r="D209" s="219" t="s">
        <v>155</v>
      </c>
      <c r="E209" s="220" t="s">
        <v>30</v>
      </c>
      <c r="F209" s="221" t="s">
        <v>357</v>
      </c>
      <c r="G209" s="222" t="s">
        <v>158</v>
      </c>
      <c r="H209" s="223">
        <v>1</v>
      </c>
      <c r="I209" s="224"/>
      <c r="J209" s="225"/>
      <c r="K209" s="226">
        <f>ROUND(P209*H209,2)</f>
        <v>0</v>
      </c>
      <c r="L209" s="221" t="s">
        <v>1</v>
      </c>
      <c r="M209" s="227"/>
      <c r="N209" s="238" t="s">
        <v>1</v>
      </c>
      <c r="O209" s="239" t="s">
        <v>56</v>
      </c>
      <c r="P209" s="240">
        <f>I209+J209</f>
        <v>0</v>
      </c>
      <c r="Q209" s="240">
        <f>ROUND(I209*H209,2)</f>
        <v>0</v>
      </c>
      <c r="R209" s="240">
        <f>ROUND(J209*H209,2)</f>
        <v>0</v>
      </c>
      <c r="S209" s="241"/>
      <c r="T209" s="242">
        <f>S209*H209</f>
        <v>0</v>
      </c>
      <c r="U209" s="242">
        <v>0</v>
      </c>
      <c r="V209" s="242">
        <f>U209*H209</f>
        <v>0</v>
      </c>
      <c r="W209" s="242">
        <v>0</v>
      </c>
      <c r="X209" s="243">
        <f>W209*H209</f>
        <v>0</v>
      </c>
      <c r="Y209" s="37"/>
      <c r="Z209" s="37"/>
      <c r="AA209" s="37"/>
      <c r="AB209" s="37"/>
      <c r="AC209" s="37"/>
      <c r="AD209" s="37"/>
      <c r="AE209" s="37"/>
      <c r="AR209" s="233" t="s">
        <v>159</v>
      </c>
      <c r="AT209" s="233" t="s">
        <v>155</v>
      </c>
      <c r="AU209" s="233" t="s">
        <v>93</v>
      </c>
      <c r="AY209" s="11" t="s">
        <v>160</v>
      </c>
      <c r="BE209" s="149">
        <f>IF(O209="základní",K209,0)</f>
        <v>0</v>
      </c>
      <c r="BF209" s="149">
        <f>IF(O209="snížená",K209,0)</f>
        <v>0</v>
      </c>
      <c r="BG209" s="149">
        <f>IF(O209="zákl. přenesená",K209,0)</f>
        <v>0</v>
      </c>
      <c r="BH209" s="149">
        <f>IF(O209="sníž. přenesená",K209,0)</f>
        <v>0</v>
      </c>
      <c r="BI209" s="149">
        <f>IF(O209="nulová",K209,0)</f>
        <v>0</v>
      </c>
      <c r="BJ209" s="11" t="s">
        <v>100</v>
      </c>
      <c r="BK209" s="149">
        <f>ROUND(P209*H209,2)</f>
        <v>0</v>
      </c>
      <c r="BL209" s="11" t="s">
        <v>161</v>
      </c>
      <c r="BM209" s="233" t="s">
        <v>358</v>
      </c>
    </row>
    <row r="210" s="2" customFormat="1" ht="6.96" customHeight="1">
      <c r="A210" s="37"/>
      <c r="B210" s="65"/>
      <c r="C210" s="66"/>
      <c r="D210" s="66"/>
      <c r="E210" s="66"/>
      <c r="F210" s="66"/>
      <c r="G210" s="66"/>
      <c r="H210" s="66"/>
      <c r="I210" s="66"/>
      <c r="J210" s="66"/>
      <c r="K210" s="66"/>
      <c r="L210" s="66"/>
      <c r="M210" s="40"/>
      <c r="N210" s="37"/>
      <c r="P210" s="37"/>
      <c r="Q210" s="37"/>
      <c r="R210" s="37"/>
      <c r="S210" s="37"/>
      <c r="T210" s="37"/>
      <c r="U210" s="37"/>
      <c r="V210" s="37"/>
      <c r="W210" s="37"/>
      <c r="X210" s="37"/>
      <c r="Y210" s="37"/>
      <c r="Z210" s="37"/>
      <c r="AA210" s="37"/>
      <c r="AB210" s="37"/>
      <c r="AC210" s="37"/>
      <c r="AD210" s="37"/>
      <c r="AE210" s="37"/>
    </row>
  </sheetData>
  <sheetProtection sheet="1" autoFilter="0" formatColumns="0" formatRows="0" objects="1" scenarios="1" spinCount="100000" saltValue="jOSf1aSyRmG5/QIQ52JL15GkxIr8Z73tgrJ6bWOdflr0ChFphpmCw2SRBLImopUq7w9W2Nuo1I+jimwFFi1FTA==" hashValue="M0xvqlkYjfErWKez0W8+7EXNbehjIeyhtMeskU1tAaEG19nRqof+9dCB9EaD4GuqZaH7yVjSOuWDMC50bF5bdA==" algorithmName="SHA-512" password="CC35"/>
  <autoFilter ref="C129:L209"/>
  <mergeCells count="17">
    <mergeCell ref="E7:H7"/>
    <mergeCell ref="E9:H9"/>
    <mergeCell ref="E11:H11"/>
    <mergeCell ref="E20:H20"/>
    <mergeCell ref="E29:H29"/>
    <mergeCell ref="E85:H85"/>
    <mergeCell ref="E87:H87"/>
    <mergeCell ref="E89:H89"/>
    <mergeCell ref="D102:F102"/>
    <mergeCell ref="D103:F103"/>
    <mergeCell ref="D104:F104"/>
    <mergeCell ref="D105:F105"/>
    <mergeCell ref="D106:F106"/>
    <mergeCell ref="E118:H118"/>
    <mergeCell ref="E120:H120"/>
    <mergeCell ref="E122:H122"/>
    <mergeCell ref="M2:Z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WIN7PC\Jana</dc:creator>
  <cp:lastModifiedBy>WIN7PC\Jana</cp:lastModifiedBy>
  <dcterms:created xsi:type="dcterms:W3CDTF">2020-08-21T08:39:01Z</dcterms:created>
  <dcterms:modified xsi:type="dcterms:W3CDTF">2020-08-21T08:39:03Z</dcterms:modified>
</cp:coreProperties>
</file>